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seattlegov.sharepoint.com/sites/ERF_PublicNotices/Shared Documents/Forecasts/Revenue/2025-10/"/>
    </mc:Choice>
  </mc:AlternateContent>
  <xr:revisionPtr revIDLastSave="64" documentId="8_{3570C218-7FAA-491A-BBDA-6D8E74FD5B4F}" xr6:coauthVersionLast="47" xr6:coauthVersionMax="47" xr10:uidLastSave="{5A3DADAC-CFE7-4EAB-949A-13E820754723}"/>
  <bookViews>
    <workbookView xWindow="-120" yWindow="-120" windowWidth="29040" windowHeight="17520" activeTab="1" xr2:uid="{775F14D4-4C96-407F-9A15-7D08E157DB91}"/>
  </bookViews>
  <sheets>
    <sheet name="Scenario Comparison" sheetId="9" r:id="rId1"/>
    <sheet name="Summary 2025-10 baseline" sheetId="4" r:id="rId2"/>
    <sheet name="Summary 2025-10 pessimistic" sheetId="5" r:id="rId3"/>
    <sheet name="Summary 2025-10 optimistic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9" l="1"/>
  <c r="H52" i="9"/>
  <c r="G52" i="9"/>
  <c r="E52" i="9"/>
  <c r="D52" i="9"/>
  <c r="C52" i="9"/>
  <c r="H50" i="9"/>
  <c r="G50" i="9"/>
  <c r="I50" i="9" s="1"/>
  <c r="D50" i="9"/>
  <c r="C50" i="9"/>
  <c r="E50" i="9" s="1"/>
  <c r="B50" i="9"/>
  <c r="H49" i="9"/>
  <c r="G49" i="9"/>
  <c r="I49" i="9" s="1"/>
  <c r="D49" i="9"/>
  <c r="C49" i="9"/>
  <c r="E49" i="9" s="1"/>
  <c r="B49" i="9"/>
  <c r="I47" i="9"/>
  <c r="H47" i="9"/>
  <c r="G47" i="9"/>
  <c r="E47" i="9"/>
  <c r="D47" i="9"/>
  <c r="C47" i="9"/>
  <c r="B47" i="9"/>
  <c r="H46" i="9"/>
  <c r="G46" i="9"/>
  <c r="I46" i="9" s="1"/>
  <c r="D46" i="9"/>
  <c r="C46" i="9"/>
  <c r="E46" i="9" s="1"/>
  <c r="H45" i="9"/>
  <c r="G45" i="9"/>
  <c r="I45" i="9" s="1"/>
  <c r="D45" i="9"/>
  <c r="C45" i="9"/>
  <c r="E45" i="9" s="1"/>
  <c r="B45" i="9"/>
  <c r="H44" i="9"/>
  <c r="G44" i="9"/>
  <c r="I44" i="9" s="1"/>
  <c r="D44" i="9"/>
  <c r="C44" i="9"/>
  <c r="E44" i="9" s="1"/>
  <c r="B44" i="9"/>
  <c r="I43" i="9"/>
  <c r="H43" i="9"/>
  <c r="G43" i="9"/>
  <c r="E43" i="9"/>
  <c r="D43" i="9"/>
  <c r="C43" i="9"/>
  <c r="L40" i="6" l="1"/>
  <c r="W39" i="6"/>
  <c r="V39" i="6"/>
  <c r="W38" i="6"/>
  <c r="V38" i="6"/>
  <c r="L37" i="6"/>
  <c r="W35" i="6"/>
  <c r="L35" i="6"/>
  <c r="V34" i="6"/>
  <c r="V33" i="6"/>
  <c r="L32" i="6"/>
  <c r="T31" i="6"/>
  <c r="K31" i="6"/>
  <c r="S31" i="6" s="1"/>
  <c r="W30" i="6"/>
  <c r="L30" i="6"/>
  <c r="L18" i="6"/>
  <c r="W17" i="6"/>
  <c r="L17" i="6"/>
  <c r="L16" i="6"/>
  <c r="W15" i="6"/>
  <c r="L15" i="6"/>
  <c r="W14" i="6"/>
  <c r="L14" i="6"/>
  <c r="L13" i="6"/>
  <c r="L12" i="6"/>
  <c r="V11" i="6"/>
  <c r="W10" i="6"/>
  <c r="V10" i="6"/>
  <c r="W9" i="6"/>
  <c r="L9" i="6"/>
  <c r="L6" i="6"/>
  <c r="L40" i="5"/>
  <c r="L38" i="5"/>
  <c r="L37" i="5"/>
  <c r="L33" i="5"/>
  <c r="L32" i="5"/>
  <c r="T31" i="5"/>
  <c r="W31" i="5"/>
  <c r="K31" i="5"/>
  <c r="S31" i="5" s="1"/>
  <c r="W18" i="5"/>
  <c r="L18" i="5"/>
  <c r="L17" i="5"/>
  <c r="W16" i="5"/>
  <c r="L16" i="5"/>
  <c r="L15" i="5"/>
  <c r="W13" i="5"/>
  <c r="L13" i="5"/>
  <c r="L11" i="5"/>
  <c r="W10" i="5"/>
  <c r="L10" i="5"/>
  <c r="V8" i="5"/>
  <c r="W7" i="5"/>
  <c r="L7" i="5"/>
  <c r="L31" i="5" l="1"/>
  <c r="L31" i="6"/>
  <c r="O6" i="6"/>
  <c r="N6" i="6"/>
  <c r="V18" i="6"/>
  <c r="M18" i="6"/>
  <c r="M6" i="6"/>
  <c r="O31" i="6"/>
  <c r="W18" i="6"/>
  <c r="N35" i="6"/>
  <c r="V35" i="6"/>
  <c r="N18" i="6"/>
  <c r="O18" i="6"/>
  <c r="P18" i="6"/>
  <c r="P14" i="6"/>
  <c r="Q14" i="6"/>
  <c r="W33" i="6"/>
  <c r="O35" i="6"/>
  <c r="P35" i="6"/>
  <c r="Q35" i="6"/>
  <c r="N33" i="6"/>
  <c r="Q39" i="6"/>
  <c r="N34" i="6"/>
  <c r="P37" i="6"/>
  <c r="O34" i="6"/>
  <c r="Q37" i="6"/>
  <c r="Q18" i="6"/>
  <c r="P34" i="6"/>
  <c r="V37" i="6"/>
  <c r="N32" i="6"/>
  <c r="Q34" i="6"/>
  <c r="L10" i="6"/>
  <c r="M10" i="6"/>
  <c r="O40" i="6"/>
  <c r="P16" i="6"/>
  <c r="P32" i="6"/>
  <c r="N38" i="6"/>
  <c r="L34" i="6"/>
  <c r="M34" i="6"/>
  <c r="Q38" i="6"/>
  <c r="N17" i="6"/>
  <c r="P15" i="6"/>
  <c r="P17" i="6"/>
  <c r="P33" i="6"/>
  <c r="Q15" i="6"/>
  <c r="Q17" i="6"/>
  <c r="L33" i="6"/>
  <c r="Q7" i="6"/>
  <c r="P31" i="6"/>
  <c r="M33" i="6"/>
  <c r="W34" i="6"/>
  <c r="N37" i="6"/>
  <c r="O39" i="6"/>
  <c r="Q31" i="6"/>
  <c r="O37" i="6"/>
  <c r="P39" i="6"/>
  <c r="O32" i="6"/>
  <c r="Q32" i="6"/>
  <c r="O38" i="6"/>
  <c r="P38" i="6"/>
  <c r="O17" i="6"/>
  <c r="O33" i="6"/>
  <c r="Q33" i="6"/>
  <c r="M37" i="6"/>
  <c r="O16" i="6"/>
  <c r="AB16" i="6"/>
  <c r="V14" i="6"/>
  <c r="M35" i="6"/>
  <c r="W37" i="6"/>
  <c r="Q16" i="6"/>
  <c r="L38" i="6"/>
  <c r="V32" i="6"/>
  <c r="M38" i="6"/>
  <c r="N39" i="6"/>
  <c r="P40" i="6"/>
  <c r="M32" i="6"/>
  <c r="W32" i="6"/>
  <c r="V31" i="6"/>
  <c r="W31" i="6"/>
  <c r="N40" i="6"/>
  <c r="Q40" i="6"/>
  <c r="AB34" i="6"/>
  <c r="AB37" i="6"/>
  <c r="N8" i="6"/>
  <c r="O8" i="6"/>
  <c r="P6" i="6"/>
  <c r="Q6" i="6"/>
  <c r="N9" i="6"/>
  <c r="V17" i="6"/>
  <c r="N7" i="6"/>
  <c r="O7" i="6"/>
  <c r="P7" i="6"/>
  <c r="V16" i="6"/>
  <c r="W16" i="6"/>
  <c r="V15" i="6"/>
  <c r="Q10" i="6"/>
  <c r="M13" i="6"/>
  <c r="Q9" i="6"/>
  <c r="V9" i="6"/>
  <c r="O13" i="6"/>
  <c r="P9" i="6"/>
  <c r="V8" i="6"/>
  <c r="W8" i="6"/>
  <c r="M12" i="6"/>
  <c r="M9" i="6"/>
  <c r="N12" i="6"/>
  <c r="V13" i="6"/>
  <c r="W13" i="6"/>
  <c r="W40" i="6"/>
  <c r="P8" i="6"/>
  <c r="P12" i="6"/>
  <c r="W7" i="6"/>
  <c r="Q8" i="6"/>
  <c r="Q12" i="6"/>
  <c r="M31" i="6"/>
  <c r="L8" i="6"/>
  <c r="V12" i="6"/>
  <c r="W12" i="6"/>
  <c r="M16" i="6"/>
  <c r="O11" i="6"/>
  <c r="M30" i="6"/>
  <c r="N30" i="6"/>
  <c r="M40" i="6"/>
  <c r="W6" i="6"/>
  <c r="Q11" i="6"/>
  <c r="N31" i="6"/>
  <c r="N13" i="6"/>
  <c r="O9" i="6"/>
  <c r="P13" i="6"/>
  <c r="Q13" i="6"/>
  <c r="O12" i="6"/>
  <c r="V7" i="6"/>
  <c r="M11" i="6"/>
  <c r="M8" i="6"/>
  <c r="N11" i="6"/>
  <c r="V6" i="6"/>
  <c r="P11" i="6"/>
  <c r="M15" i="6"/>
  <c r="L7" i="6"/>
  <c r="N15" i="6"/>
  <c r="O30" i="6"/>
  <c r="M7" i="6"/>
  <c r="L11" i="6"/>
  <c r="M17" i="6"/>
  <c r="P30" i="6"/>
  <c r="N10" i="6"/>
  <c r="W11" i="6"/>
  <c r="M14" i="6"/>
  <c r="N16" i="6"/>
  <c r="L39" i="6"/>
  <c r="O10" i="6"/>
  <c r="N14" i="6"/>
  <c r="Q30" i="6"/>
  <c r="M39" i="6"/>
  <c r="P10" i="6"/>
  <c r="O14" i="6"/>
  <c r="O15" i="6"/>
  <c r="V30" i="6"/>
  <c r="V40" i="6"/>
  <c r="P34" i="5"/>
  <c r="M8" i="5"/>
  <c r="O16" i="5"/>
  <c r="N8" i="5"/>
  <c r="P16" i="5"/>
  <c r="Q31" i="5"/>
  <c r="N33" i="5"/>
  <c r="N18" i="5"/>
  <c r="P12" i="5"/>
  <c r="M33" i="5"/>
  <c r="N39" i="5"/>
  <c r="O32" i="5"/>
  <c r="O39" i="5"/>
  <c r="P32" i="5"/>
  <c r="P39" i="5"/>
  <c r="Q32" i="5"/>
  <c r="N35" i="5"/>
  <c r="V32" i="5"/>
  <c r="P35" i="5"/>
  <c r="Q35" i="5"/>
  <c r="O31" i="5"/>
  <c r="O30" i="5"/>
  <c r="M37" i="5"/>
  <c r="N37" i="5"/>
  <c r="M32" i="5"/>
  <c r="N32" i="5"/>
  <c r="Q39" i="5"/>
  <c r="O35" i="5"/>
  <c r="L39" i="5"/>
  <c r="W32" i="5"/>
  <c r="V39" i="5"/>
  <c r="P31" i="5"/>
  <c r="V31" i="5"/>
  <c r="N7" i="5"/>
  <c r="N16" i="5"/>
  <c r="O7" i="5"/>
  <c r="AB10" i="5"/>
  <c r="L8" i="5"/>
  <c r="Q18" i="5"/>
  <c r="N13" i="5"/>
  <c r="Q7" i="5"/>
  <c r="V7" i="5"/>
  <c r="O10" i="5"/>
  <c r="Q10" i="5"/>
  <c r="V16" i="5"/>
  <c r="Q12" i="5"/>
  <c r="P8" i="5"/>
  <c r="M13" i="5"/>
  <c r="P7" i="5"/>
  <c r="O13" i="5"/>
  <c r="P13" i="5"/>
  <c r="Q16" i="5"/>
  <c r="Q13" i="5"/>
  <c r="N10" i="5"/>
  <c r="V13" i="5"/>
  <c r="M16" i="5"/>
  <c r="P10" i="5"/>
  <c r="O11" i="5"/>
  <c r="O15" i="5"/>
  <c r="Q38" i="5"/>
  <c r="M39" i="5"/>
  <c r="O40" i="5"/>
  <c r="P15" i="5"/>
  <c r="V38" i="5"/>
  <c r="P6" i="5"/>
  <c r="Q15" i="5"/>
  <c r="O34" i="5"/>
  <c r="L35" i="5"/>
  <c r="W38" i="5"/>
  <c r="O38" i="5"/>
  <c r="P38" i="5"/>
  <c r="M10" i="5"/>
  <c r="M35" i="5"/>
  <c r="Q34" i="5"/>
  <c r="N38" i="5"/>
  <c r="N11" i="5"/>
  <c r="O18" i="5"/>
  <c r="P18" i="5"/>
  <c r="M31" i="5"/>
  <c r="W34" i="5"/>
  <c r="N31" i="5"/>
  <c r="W39" i="5"/>
  <c r="N14" i="5"/>
  <c r="O33" i="5"/>
  <c r="V10" i="5"/>
  <c r="V35" i="5"/>
  <c r="M12" i="5"/>
  <c r="W35" i="5"/>
  <c r="Q9" i="5"/>
  <c r="M7" i="5"/>
  <c r="N12" i="5"/>
  <c r="W30" i="5"/>
  <c r="M30" i="5"/>
  <c r="O9" i="5"/>
  <c r="N30" i="5"/>
  <c r="P9" i="5"/>
  <c r="V14" i="5"/>
  <c r="W14" i="5"/>
  <c r="W17" i="5"/>
  <c r="O8" i="5"/>
  <c r="W15" i="5"/>
  <c r="O17" i="5"/>
  <c r="Q14" i="5"/>
  <c r="M17" i="5"/>
  <c r="Q6" i="5"/>
  <c r="Q33" i="5"/>
  <c r="V30" i="5"/>
  <c r="P33" i="5"/>
  <c r="W9" i="5"/>
  <c r="M9" i="5"/>
  <c r="V11" i="5"/>
  <c r="M15" i="5"/>
  <c r="O37" i="5"/>
  <c r="Q8" i="5"/>
  <c r="O12" i="5"/>
  <c r="M18" i="5"/>
  <c r="P37" i="5"/>
  <c r="Q37" i="5"/>
  <c r="V17" i="5"/>
  <c r="P30" i="5"/>
  <c r="P11" i="5"/>
  <c r="O14" i="5"/>
  <c r="N17" i="5"/>
  <c r="L30" i="5"/>
  <c r="P17" i="5"/>
  <c r="V34" i="5"/>
  <c r="L34" i="5"/>
  <c r="M34" i="5"/>
  <c r="M38" i="5"/>
  <c r="V6" i="5"/>
  <c r="L6" i="5"/>
  <c r="N34" i="5"/>
  <c r="V33" i="5"/>
  <c r="V40" i="5"/>
  <c r="W33" i="5"/>
  <c r="W40" i="5"/>
  <c r="M40" i="5"/>
  <c r="N9" i="5"/>
  <c r="P40" i="5"/>
  <c r="W11" i="5"/>
  <c r="N15" i="5"/>
  <c r="Q40" i="5"/>
  <c r="W12" i="5"/>
  <c r="Q30" i="5"/>
  <c r="Q11" i="5"/>
  <c r="V15" i="5"/>
  <c r="P14" i="5"/>
  <c r="M11" i="5"/>
  <c r="V18" i="5"/>
  <c r="L14" i="5"/>
  <c r="Q17" i="5"/>
  <c r="M14" i="5"/>
  <c r="W6" i="5"/>
  <c r="M6" i="5"/>
  <c r="N6" i="5"/>
  <c r="W8" i="5"/>
  <c r="V37" i="5"/>
  <c r="O6" i="5"/>
  <c r="V9" i="5"/>
  <c r="L9" i="5"/>
  <c r="V12" i="5"/>
  <c r="L12" i="5"/>
  <c r="W37" i="5"/>
  <c r="N40" i="5"/>
  <c r="AB38" i="6" l="1"/>
  <c r="AB9" i="6"/>
  <c r="AB31" i="6"/>
  <c r="AB33" i="6"/>
  <c r="AB31" i="5"/>
  <c r="O19" i="6"/>
  <c r="Q19" i="6"/>
  <c r="AB39" i="6"/>
  <c r="AB10" i="6"/>
  <c r="AB35" i="6"/>
  <c r="AB30" i="6"/>
  <c r="AB14" i="6"/>
  <c r="AB12" i="6"/>
  <c r="AB15" i="6"/>
  <c r="AB32" i="6"/>
  <c r="O20" i="6"/>
  <c r="W19" i="6"/>
  <c r="Q20" i="6"/>
  <c r="P19" i="6"/>
  <c r="L19" i="6"/>
  <c r="V19" i="6"/>
  <c r="AB11" i="6"/>
  <c r="AB18" i="6"/>
  <c r="AB17" i="6"/>
  <c r="AB6" i="6"/>
  <c r="AB8" i="6"/>
  <c r="AB13" i="6"/>
  <c r="N20" i="6"/>
  <c r="M19" i="6"/>
  <c r="AB7" i="6"/>
  <c r="AB40" i="6"/>
  <c r="N19" i="6"/>
  <c r="L20" i="6"/>
  <c r="V22" i="6" s="1"/>
  <c r="AB15" i="5"/>
  <c r="AB16" i="5"/>
  <c r="AB39" i="5"/>
  <c r="N19" i="5"/>
  <c r="AB38" i="5"/>
  <c r="AB40" i="5"/>
  <c r="AB32" i="5"/>
  <c r="AB30" i="5"/>
  <c r="O19" i="5"/>
  <c r="AB18" i="5"/>
  <c r="O20" i="5"/>
  <c r="AB8" i="5"/>
  <c r="AB13" i="5"/>
  <c r="AB34" i="5"/>
  <c r="AB35" i="5"/>
  <c r="AB33" i="5"/>
  <c r="AB9" i="5"/>
  <c r="AB17" i="5"/>
  <c r="AB7" i="5"/>
  <c r="AB12" i="5"/>
  <c r="AB14" i="5"/>
  <c r="V19" i="5"/>
  <c r="Q19" i="5"/>
  <c r="L19" i="5"/>
  <c r="M19" i="5"/>
  <c r="W19" i="5"/>
  <c r="AB6" i="5"/>
  <c r="P20" i="5"/>
  <c r="P19" i="5"/>
  <c r="AB37" i="5"/>
  <c r="AB11" i="5"/>
  <c r="W20" i="6" l="1"/>
  <c r="V20" i="6"/>
  <c r="V20" i="5"/>
  <c r="W20" i="5"/>
  <c r="P20" i="6"/>
  <c r="M20" i="6"/>
  <c r="W22" i="6" s="1"/>
  <c r="AB19" i="6"/>
  <c r="AB20" i="6"/>
  <c r="N20" i="5"/>
  <c r="L20" i="5"/>
  <c r="V22" i="5" s="1"/>
  <c r="AB19" i="5"/>
  <c r="AB20" i="5"/>
  <c r="M20" i="5"/>
  <c r="W22" i="5" s="1"/>
  <c r="Q20" i="5"/>
  <c r="T31" i="4" l="1"/>
  <c r="K31" i="4"/>
  <c r="S31" i="4" s="1"/>
  <c r="M31" i="4" l="1"/>
  <c r="N31" i="4"/>
  <c r="O31" i="4"/>
  <c r="V31" i="4"/>
  <c r="Q31" i="4"/>
  <c r="W31" i="4"/>
  <c r="L31" i="4"/>
  <c r="P31" i="4"/>
  <c r="AB31" i="4" l="1"/>
  <c r="O39" i="4"/>
  <c r="O37" i="4"/>
  <c r="O33" i="4"/>
  <c r="W16" i="4"/>
  <c r="V16" i="4"/>
  <c r="V14" i="4"/>
  <c r="W13" i="4"/>
  <c r="V8" i="4"/>
  <c r="Q33" i="4" l="1"/>
  <c r="Q35" i="4"/>
  <c r="P38" i="4"/>
  <c r="Q38" i="4"/>
  <c r="Q40" i="4"/>
  <c r="Q30" i="4"/>
  <c r="O38" i="4"/>
  <c r="P33" i="4"/>
  <c r="O35" i="4"/>
  <c r="O34" i="4"/>
  <c r="P34" i="4"/>
  <c r="P37" i="4"/>
  <c r="P32" i="4"/>
  <c r="O32" i="4"/>
  <c r="P40" i="4"/>
  <c r="V30" i="4"/>
  <c r="V39" i="4"/>
  <c r="W33" i="4"/>
  <c r="V32" i="4"/>
  <c r="V35" i="4"/>
  <c r="V38" i="4"/>
  <c r="V40" i="4"/>
  <c r="V34" i="4"/>
  <c r="W38" i="4"/>
  <c r="W34" i="4"/>
  <c r="W39" i="4"/>
  <c r="V37" i="4"/>
  <c r="O40" i="4"/>
  <c r="O30" i="4"/>
  <c r="W37" i="4"/>
  <c r="W17" i="4"/>
  <c r="W8" i="4"/>
  <c r="V10" i="4"/>
  <c r="V12" i="4"/>
  <c r="W12" i="4"/>
  <c r="V18" i="4"/>
  <c r="V6" i="4"/>
  <c r="M32" i="4"/>
  <c r="N38" i="4"/>
  <c r="L37" i="4"/>
  <c r="M37" i="4"/>
  <c r="N37" i="4"/>
  <c r="L34" i="4"/>
  <c r="N32" i="4"/>
  <c r="V33" i="4"/>
  <c r="L39" i="4"/>
  <c r="W32" i="4"/>
  <c r="M39" i="4"/>
  <c r="N39" i="4"/>
  <c r="M34" i="4"/>
  <c r="N34" i="4"/>
  <c r="L32" i="4"/>
  <c r="Q34" i="4"/>
  <c r="Q32" i="4"/>
  <c r="V7" i="4"/>
  <c r="V15" i="4"/>
  <c r="P30" i="4"/>
  <c r="W11" i="4"/>
  <c r="W15" i="4"/>
  <c r="N30" i="4"/>
  <c r="L30" i="4"/>
  <c r="W30" i="4"/>
  <c r="M30" i="4"/>
  <c r="P35" i="4"/>
  <c r="N33" i="4"/>
  <c r="W7" i="4"/>
  <c r="V11" i="4"/>
  <c r="L40" i="4"/>
  <c r="W40" i="4"/>
  <c r="M40" i="4"/>
  <c r="L38" i="4"/>
  <c r="N40" i="4"/>
  <c r="W6" i="4"/>
  <c r="M38" i="4"/>
  <c r="W18" i="4"/>
  <c r="L35" i="4"/>
  <c r="P39" i="4"/>
  <c r="W10" i="4"/>
  <c r="W14" i="4"/>
  <c r="W35" i="4"/>
  <c r="M35" i="4"/>
  <c r="Q39" i="4"/>
  <c r="V9" i="4"/>
  <c r="L33" i="4"/>
  <c r="N35" i="4"/>
  <c r="Q37" i="4"/>
  <c r="W9" i="4"/>
  <c r="V13" i="4"/>
  <c r="V17" i="4"/>
  <c r="M33" i="4"/>
  <c r="AB7" i="4" l="1"/>
  <c r="AB18" i="4"/>
  <c r="AB9" i="4"/>
  <c r="AB14" i="4"/>
  <c r="AB33" i="4"/>
  <c r="AB16" i="4"/>
  <c r="AB8" i="4"/>
  <c r="AB15" i="4"/>
  <c r="AB10" i="4"/>
  <c r="AB12" i="4"/>
  <c r="AB13" i="4"/>
  <c r="V19" i="4"/>
  <c r="AB17" i="4"/>
  <c r="AB38" i="4"/>
  <c r="AB37" i="4"/>
  <c r="AB32" i="4"/>
  <c r="AB39" i="4"/>
  <c r="AB34" i="4"/>
  <c r="AB35" i="4"/>
  <c r="AB11" i="4"/>
  <c r="AB6" i="4"/>
  <c r="W19" i="4"/>
  <c r="AB40" i="4"/>
  <c r="AB30" i="4"/>
  <c r="W20" i="4" l="1"/>
  <c r="V20" i="4"/>
  <c r="W22" i="4"/>
  <c r="AB19" i="4"/>
  <c r="AB20" i="4"/>
  <c r="V2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110FE5D-2725-4493-88F7-74D209825F2C}" keepAlive="1" name="Query - Final Templates" description="Connection to the 'Final Templates' query in the workbook." type="5" refreshedVersion="8" background="1" saveData="1">
    <dbPr connection="Provider=Microsoft.Mashup.OleDb.1;Data Source=$Workbook$;Location=&quot;Final Templates&quot;;Extended Properties=&quot;&quot;" command="SELECT * FROM [Final Templates]"/>
  </connection>
  <connection id="2" xr16:uid="{6D0F9E9F-882E-41A3-9752-101F87FCD4A4}" keepAlive="1" name="Query - Final Templates (2)" description="Connection to the 'Final Templates (2)' query in the workbook." type="5" refreshedVersion="8" background="1" saveData="1">
    <dbPr connection="Provider=Microsoft.Mashup.OleDb.1;Data Source=$Workbook$;Location=&quot;Final Templates (2)&quot;;Extended Properties=&quot;&quot;" command="SELECT * FROM [Final Templates (2)]"/>
  </connection>
  <connection id="3" xr16:uid="{32EE0503-5B0E-4045-BFFB-F57B3ABE28F3}" keepAlive="1" name="Query - Final Templates (3)" description="Connection to the 'Final Templates (3)' query in the workbook." type="5" refreshedVersion="8" background="1" saveData="1">
    <dbPr connection="Provider=Microsoft.Mashup.OleDb.1;Data Source=$Workbook$;Location=&quot;Final Templates (3)&quot;;Extended Properties=&quot;&quot;" command="SELECT * FROM [Final Templates (3)]"/>
  </connection>
  <connection id="4" xr16:uid="{A7FC3897-20E8-40B5-A833-C838BE485909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5" xr16:uid="{1DC23DD8-F2F5-4BE5-B1BA-BCC7E6A2C5A3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</connections>
</file>

<file path=xl/sharedStrings.xml><?xml version="1.0" encoding="utf-8"?>
<sst xmlns="http://schemas.openxmlformats.org/spreadsheetml/2006/main" count="346" uniqueCount="51">
  <si>
    <t>Service Charges &amp; Reimbursements</t>
  </si>
  <si>
    <t>Licenses, Permits, Interest Income and Other</t>
  </si>
  <si>
    <t>Grants</t>
  </si>
  <si>
    <t>Court Fines</t>
  </si>
  <si>
    <t>Fund Balance Transfers</t>
  </si>
  <si>
    <t>Property Tax (Including Medic One Levy)</t>
  </si>
  <si>
    <t>Sales &amp; Use Tax</t>
  </si>
  <si>
    <t>Utility Tax - Private</t>
  </si>
  <si>
    <t xml:space="preserve">Business &amp; Occupation Tax  </t>
  </si>
  <si>
    <t>Utility Tax - Public</t>
  </si>
  <si>
    <t>Other City Taxes</t>
  </si>
  <si>
    <t>Revenue from Other Public Entities</t>
  </si>
  <si>
    <t>Sweetened Beverage Tax</t>
  </si>
  <si>
    <t>Short Term Rental Tax</t>
  </si>
  <si>
    <t>Admission Tax</t>
  </si>
  <si>
    <t>Payroll Expense Tax</t>
  </si>
  <si>
    <t>Parking Meters</t>
  </si>
  <si>
    <t>Commercial Parking Tax</t>
  </si>
  <si>
    <t>STBD Sales Tax</t>
  </si>
  <si>
    <t>STBD Vehicle License Fee</t>
  </si>
  <si>
    <t>Tables for presentation</t>
  </si>
  <si>
    <t>Revenue Source</t>
  </si>
  <si>
    <t>Actuals</t>
  </si>
  <si>
    <t>2 Year Total Difference</t>
  </si>
  <si>
    <t>Pessimistic 
vs Baseline</t>
  </si>
  <si>
    <t>Optimistic 
vs Baseline</t>
  </si>
  <si>
    <t>2 Year Total</t>
  </si>
  <si>
    <t>Total</t>
  </si>
  <si>
    <t>Total General Fund</t>
  </si>
  <si>
    <t>Total w/o Grants and Transfers</t>
  </si>
  <si>
    <t>Total General Fund w/o Grants and Transfers</t>
  </si>
  <si>
    <t>Annual Growth w/o Grants and Transfers</t>
  </si>
  <si>
    <t>Seattle MSA CPI-U inflation</t>
  </si>
  <si>
    <t>Pessimistic Scenario
vs Baseline Scenario</t>
  </si>
  <si>
    <t>Optimistic Scenario
vs Baseline Scenario</t>
  </si>
  <si>
    <t>REET</t>
  </si>
  <si>
    <t>Pessimistic Scenario vs Baseline Scenario</t>
  </si>
  <si>
    <t>Optimistic Scenario vs Baseline Scenario</t>
  </si>
  <si>
    <t>Utility Taxes</t>
  </si>
  <si>
    <t>Total Revenues</t>
  </si>
  <si>
    <t>October Forecast</t>
  </si>
  <si>
    <t>Difference from 
August Forecast</t>
  </si>
  <si>
    <t>% Change from 
August Forecast</t>
  </si>
  <si>
    <t>October Forecast, Year-over-year growth</t>
  </si>
  <si>
    <t>Automated Traffic Safety Cameras</t>
  </si>
  <si>
    <t>Payroll Expense Tax Fund - Interest</t>
  </si>
  <si>
    <t>Payroll Expense Tax Fund - Interest Income</t>
  </si>
  <si>
    <t>Revenues highlighted blue are in the purview of the Office of Economic and Revenue Forecasts, forecasts for remaining revenues come from City Budget Office.</t>
  </si>
  <si>
    <t xml:space="preserve">Notes: </t>
  </si>
  <si>
    <t>Sales &amp; Use Tax revenue forecast includes the estimated impact of ESSB 5814 and the new 0.1% public safety tax athorized by HB 2015.</t>
  </si>
  <si>
    <t>Business &amp; Occupation Tax forecast includes the estimated impact of ESSB 5814 but does not include the effect of B&amp;O restructure, Proposition 1 on the November 2025 ballot.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</si>
</sst>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.0"/>
    <numFmt numFmtId="166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97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3" fontId="0" fillId="2" borderId="0" xfId="0" applyNumberFormat="1" applyFill="1"/>
    <xf numFmtId="0" fontId="4" fillId="2" borderId="9" xfId="0" applyFont="1" applyFill="1" applyBorder="1"/>
    <xf numFmtId="165" fontId="4" fillId="2" borderId="10" xfId="0" applyNumberFormat="1" applyFont="1" applyFill="1" applyBorder="1" applyAlignment="1">
      <alignment horizontal="right" indent="1"/>
    </xf>
    <xf numFmtId="165" fontId="4" fillId="2" borderId="0" xfId="0" applyNumberFormat="1" applyFont="1" applyFill="1" applyAlignment="1">
      <alignment horizontal="right" indent="1"/>
    </xf>
    <xf numFmtId="165" fontId="4" fillId="2" borderId="11" xfId="0" applyNumberFormat="1" applyFont="1" applyFill="1" applyBorder="1" applyAlignment="1">
      <alignment horizontal="right" indent="1"/>
    </xf>
    <xf numFmtId="0" fontId="0" fillId="2" borderId="9" xfId="0" applyFill="1" applyBorder="1"/>
    <xf numFmtId="164" fontId="0" fillId="2" borderId="9" xfId="1" applyNumberFormat="1" applyFont="1" applyFill="1" applyBorder="1"/>
    <xf numFmtId="164" fontId="0" fillId="2" borderId="0" xfId="1" applyNumberFormat="1" applyFont="1" applyFill="1" applyBorder="1"/>
    <xf numFmtId="164" fontId="0" fillId="2" borderId="11" xfId="1" applyNumberFormat="1" applyFont="1" applyFill="1" applyBorder="1"/>
    <xf numFmtId="165" fontId="4" fillId="2" borderId="9" xfId="0" applyNumberFormat="1" applyFont="1" applyFill="1" applyBorder="1" applyAlignment="1">
      <alignment horizontal="right" indent="1"/>
    </xf>
    <xf numFmtId="164" fontId="4" fillId="2" borderId="9" xfId="1" applyNumberFormat="1" applyFont="1" applyFill="1" applyBorder="1" applyAlignment="1">
      <alignment horizontal="right" indent="1"/>
    </xf>
    <xf numFmtId="164" fontId="4" fillId="2" borderId="11" xfId="1" applyNumberFormat="1" applyFont="1" applyFill="1" applyBorder="1" applyAlignment="1">
      <alignment horizontal="right" indent="1"/>
    </xf>
    <xf numFmtId="0" fontId="4" fillId="3" borderId="9" xfId="0" applyFont="1" applyFill="1" applyBorder="1"/>
    <xf numFmtId="165" fontId="4" fillId="3" borderId="10" xfId="0" applyNumberFormat="1" applyFont="1" applyFill="1" applyBorder="1" applyAlignment="1">
      <alignment horizontal="right" indent="1"/>
    </xf>
    <xf numFmtId="165" fontId="4" fillId="3" borderId="0" xfId="0" applyNumberFormat="1" applyFont="1" applyFill="1" applyAlignment="1">
      <alignment horizontal="right" indent="1"/>
    </xf>
    <xf numFmtId="165" fontId="4" fillId="3" borderId="11" xfId="0" applyNumberFormat="1" applyFont="1" applyFill="1" applyBorder="1" applyAlignment="1">
      <alignment horizontal="right" indent="1"/>
    </xf>
    <xf numFmtId="0" fontId="0" fillId="3" borderId="9" xfId="0" applyFill="1" applyBorder="1"/>
    <xf numFmtId="164" fontId="0" fillId="3" borderId="9" xfId="1" applyNumberFormat="1" applyFont="1" applyFill="1" applyBorder="1"/>
    <xf numFmtId="164" fontId="0" fillId="3" borderId="0" xfId="1" applyNumberFormat="1" applyFont="1" applyFill="1" applyBorder="1"/>
    <xf numFmtId="164" fontId="0" fillId="3" borderId="11" xfId="1" applyNumberFormat="1" applyFont="1" applyFill="1" applyBorder="1"/>
    <xf numFmtId="165" fontId="4" fillId="3" borderId="9" xfId="0" applyNumberFormat="1" applyFont="1" applyFill="1" applyBorder="1" applyAlignment="1">
      <alignment horizontal="right" indent="1"/>
    </xf>
    <xf numFmtId="164" fontId="4" fillId="3" borderId="9" xfId="1" applyNumberFormat="1" applyFont="1" applyFill="1" applyBorder="1" applyAlignment="1">
      <alignment horizontal="right" indent="1"/>
    </xf>
    <xf numFmtId="164" fontId="4" fillId="3" borderId="11" xfId="1" applyNumberFormat="1" applyFont="1" applyFill="1" applyBorder="1" applyAlignment="1">
      <alignment horizontal="right" indent="1"/>
    </xf>
    <xf numFmtId="0" fontId="4" fillId="0" borderId="9" xfId="0" applyFont="1" applyBorder="1"/>
    <xf numFmtId="165" fontId="4" fillId="0" borderId="10" xfId="0" applyNumberFormat="1" applyFont="1" applyBorder="1" applyAlignment="1">
      <alignment horizontal="right" indent="1"/>
    </xf>
    <xf numFmtId="165" fontId="4" fillId="0" borderId="0" xfId="0" applyNumberFormat="1" applyFont="1" applyAlignment="1">
      <alignment horizontal="right" indent="1"/>
    </xf>
    <xf numFmtId="165" fontId="4" fillId="0" borderId="11" xfId="0" applyNumberFormat="1" applyFont="1" applyBorder="1" applyAlignment="1">
      <alignment horizontal="right" indent="1"/>
    </xf>
    <xf numFmtId="0" fontId="0" fillId="0" borderId="9" xfId="0" applyBorder="1"/>
    <xf numFmtId="164" fontId="0" fillId="0" borderId="9" xfId="1" applyNumberFormat="1" applyFont="1" applyFill="1" applyBorder="1"/>
    <xf numFmtId="164" fontId="0" fillId="0" borderId="0" xfId="1" applyNumberFormat="1" applyFont="1" applyFill="1" applyBorder="1"/>
    <xf numFmtId="164" fontId="0" fillId="0" borderId="11" xfId="1" applyNumberFormat="1" applyFont="1" applyFill="1" applyBorder="1"/>
    <xf numFmtId="0" fontId="3" fillId="2" borderId="12" xfId="0" applyFont="1" applyFill="1" applyBorder="1"/>
    <xf numFmtId="165" fontId="3" fillId="2" borderId="13" xfId="0" applyNumberFormat="1" applyFont="1" applyFill="1" applyBorder="1" applyAlignment="1">
      <alignment horizontal="right" indent="1"/>
    </xf>
    <xf numFmtId="165" fontId="3" fillId="2" borderId="14" xfId="0" applyNumberFormat="1" applyFont="1" applyFill="1" applyBorder="1" applyAlignment="1">
      <alignment horizontal="right" indent="1"/>
    </xf>
    <xf numFmtId="165" fontId="3" fillId="2" borderId="15" xfId="0" applyNumberFormat="1" applyFont="1" applyFill="1" applyBorder="1" applyAlignment="1">
      <alignment horizontal="right" indent="1"/>
    </xf>
    <xf numFmtId="164" fontId="0" fillId="2" borderId="12" xfId="1" applyNumberFormat="1" applyFont="1" applyFill="1" applyBorder="1"/>
    <xf numFmtId="164" fontId="0" fillId="2" borderId="14" xfId="1" applyNumberFormat="1" applyFont="1" applyFill="1" applyBorder="1"/>
    <xf numFmtId="164" fontId="0" fillId="2" borderId="15" xfId="1" applyNumberFormat="1" applyFont="1" applyFill="1" applyBorder="1"/>
    <xf numFmtId="165" fontId="3" fillId="2" borderId="12" xfId="0" applyNumberFormat="1" applyFont="1" applyFill="1" applyBorder="1" applyAlignment="1">
      <alignment horizontal="right" indent="1"/>
    </xf>
    <xf numFmtId="164" fontId="3" fillId="2" borderId="12" xfId="1" applyNumberFormat="1" applyFont="1" applyFill="1" applyBorder="1" applyAlignment="1">
      <alignment horizontal="right" indent="1"/>
    </xf>
    <xf numFmtId="164" fontId="3" fillId="2" borderId="15" xfId="1" applyNumberFormat="1" applyFont="1" applyFill="1" applyBorder="1" applyAlignment="1">
      <alignment horizontal="right" indent="1"/>
    </xf>
    <xf numFmtId="164" fontId="0" fillId="2" borderId="5" xfId="1" applyNumberFormat="1" applyFont="1" applyFill="1" applyBorder="1"/>
    <xf numFmtId="164" fontId="0" fillId="2" borderId="7" xfId="1" applyNumberFormat="1" applyFont="1" applyFill="1" applyBorder="1"/>
    <xf numFmtId="164" fontId="0" fillId="2" borderId="8" xfId="1" applyNumberFormat="1" applyFont="1" applyFill="1" applyBorder="1"/>
    <xf numFmtId="0" fontId="4" fillId="2" borderId="0" xfId="0" applyFont="1" applyFill="1"/>
    <xf numFmtId="164" fontId="4" fillId="2" borderId="0" xfId="1" applyNumberFormat="1" applyFont="1" applyFill="1" applyBorder="1"/>
    <xf numFmtId="164" fontId="4" fillId="2" borderId="0" xfId="1" applyNumberFormat="1" applyFont="1" applyFill="1" applyBorder="1" applyAlignment="1">
      <alignment horizontal="right" indent="1"/>
    </xf>
    <xf numFmtId="164" fontId="4" fillId="2" borderId="0" xfId="1" applyNumberFormat="1" applyFont="1" applyFill="1"/>
    <xf numFmtId="0" fontId="3" fillId="2" borderId="0" xfId="0" applyFont="1" applyFill="1"/>
    <xf numFmtId="10" fontId="4" fillId="2" borderId="0" xfId="1" applyNumberFormat="1" applyFont="1" applyFill="1" applyAlignment="1">
      <alignment horizontal="right" indent="1"/>
    </xf>
    <xf numFmtId="0" fontId="4" fillId="3" borderId="1" xfId="0" applyFont="1" applyFill="1" applyBorder="1"/>
    <xf numFmtId="165" fontId="4" fillId="3" borderId="2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4" fillId="2" borderId="5" xfId="0" applyFont="1" applyFill="1" applyBorder="1"/>
    <xf numFmtId="165" fontId="4" fillId="2" borderId="6" xfId="0" applyNumberFormat="1" applyFont="1" applyFill="1" applyBorder="1" applyAlignment="1">
      <alignment horizontal="right" indent="1"/>
    </xf>
    <xf numFmtId="165" fontId="4" fillId="2" borderId="7" xfId="0" applyNumberFormat="1" applyFont="1" applyFill="1" applyBorder="1" applyAlignment="1">
      <alignment horizontal="right" indent="1"/>
    </xf>
    <xf numFmtId="165" fontId="4" fillId="2" borderId="8" xfId="0" applyNumberFormat="1" applyFont="1" applyFill="1" applyBorder="1" applyAlignment="1">
      <alignment horizontal="right" indent="1"/>
    </xf>
    <xf numFmtId="165" fontId="4" fillId="2" borderId="5" xfId="0" applyNumberFormat="1" applyFont="1" applyFill="1" applyBorder="1" applyAlignment="1">
      <alignment horizontal="right" indent="1"/>
    </xf>
    <xf numFmtId="164" fontId="4" fillId="2" borderId="5" xfId="1" applyNumberFormat="1" applyFont="1" applyFill="1" applyBorder="1" applyAlignment="1">
      <alignment horizontal="right" indent="1"/>
    </xf>
    <xf numFmtId="164" fontId="4" fillId="2" borderId="8" xfId="1" applyNumberFormat="1" applyFont="1" applyFill="1" applyBorder="1" applyAlignment="1">
      <alignment horizontal="right" indent="1"/>
    </xf>
    <xf numFmtId="165" fontId="0" fillId="2" borderId="0" xfId="0" applyNumberFormat="1" applyFill="1" applyAlignment="1">
      <alignment horizontal="right" indent="1"/>
    </xf>
    <xf numFmtId="166" fontId="2" fillId="2" borderId="0" xfId="0" applyNumberFormat="1" applyFont="1" applyFill="1"/>
    <xf numFmtId="165" fontId="3" fillId="2" borderId="0" xfId="0" applyNumberFormat="1" applyFont="1" applyFill="1" applyAlignment="1">
      <alignment horizontal="right" indent="1"/>
    </xf>
    <xf numFmtId="0" fontId="3" fillId="2" borderId="16" xfId="0" applyFont="1" applyFill="1" applyBorder="1" applyAlignment="1">
      <alignment horizontal="right" vertical="top" wrapText="1" indent="1"/>
    </xf>
    <xf numFmtId="0" fontId="3" fillId="2" borderId="16" xfId="0" applyFont="1" applyFill="1" applyBorder="1" applyAlignment="1">
      <alignment horizontal="right" vertical="top" wrapText="1"/>
    </xf>
    <xf numFmtId="0" fontId="3" fillId="2" borderId="16" xfId="0" applyFont="1" applyFill="1" applyBorder="1"/>
    <xf numFmtId="165" fontId="3" fillId="2" borderId="16" xfId="0" applyNumberFormat="1" applyFont="1" applyFill="1" applyBorder="1" applyAlignment="1">
      <alignment horizontal="right" indent="1"/>
    </xf>
    <xf numFmtId="165" fontId="4" fillId="0" borderId="9" xfId="0" applyNumberFormat="1" applyFont="1" applyBorder="1" applyAlignment="1">
      <alignment horizontal="right" indent="1"/>
    </xf>
    <xf numFmtId="0" fontId="3" fillId="2" borderId="0" xfId="0" applyFont="1" applyFill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0" fontId="3" fillId="2" borderId="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</cellXfs>
  <cellStyles count="4">
    <cellStyle name="Normal" xfId="0" builtinId="0"/>
    <cellStyle name="Normal 2" xfId="3" xr:uid="{8DE75839-3BA5-44EA-8CBC-4A4DB1A40393}"/>
    <cellStyle name="Normal 3" xfId="2" xr:uid="{AD4DAA18-5D5C-4E57-A2C9-630A04599CBB}"/>
    <cellStyle name="Percent" xfId="1" builtinId="5"/>
  </cellStyles>
  <dxfs count="74">
    <dxf>
      <font>
        <color rgb="FFFF0000"/>
      </font>
    </dxf>
    <dxf>
      <font>
        <color theme="3" tint="0.89996032593768116"/>
      </font>
    </dxf>
    <dxf>
      <font>
        <color theme="3" tint="0.89996032593768116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3" tint="0.89996032593768116"/>
      </font>
    </dxf>
    <dxf>
      <font>
        <color theme="3" tint="0.89996032593768116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3" tint="0.89996032593768116"/>
      </font>
    </dxf>
    <dxf>
      <font>
        <color theme="3" tint="0.89996032593768116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3" tint="0.89996032593768116"/>
      </font>
    </dxf>
    <dxf>
      <font>
        <color theme="0"/>
      </font>
    </dxf>
    <dxf>
      <font>
        <color theme="3" tint="0.89996032593768116"/>
      </font>
    </dxf>
    <dxf>
      <font>
        <color theme="0"/>
      </font>
    </dxf>
    <dxf>
      <font>
        <color theme="3" tint="0.89996032593768116"/>
      </font>
    </dxf>
    <dxf>
      <font>
        <color theme="0"/>
      </font>
    </dxf>
    <dxf>
      <font>
        <color rgb="FFFF0000"/>
      </font>
    </dxf>
    <dxf>
      <font>
        <color theme="3" tint="0.89996032593768116"/>
      </font>
    </dxf>
    <dxf>
      <font>
        <color rgb="FFFF0000"/>
      </font>
    </dxf>
    <dxf>
      <font>
        <color theme="0"/>
      </font>
    </dxf>
    <dxf>
      <font>
        <color theme="3" tint="0.89996032593768116"/>
      </font>
    </dxf>
    <dxf>
      <font>
        <color theme="0"/>
      </font>
    </dxf>
    <dxf>
      <font>
        <color theme="3" tint="0.89996032593768116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20480-6B31-4559-A845-EB10542716EF}">
  <dimension ref="A1:J53"/>
  <sheetViews>
    <sheetView workbookViewId="0"/>
  </sheetViews>
  <sheetFormatPr defaultRowHeight="15" x14ac:dyDescent="0.25"/>
  <cols>
    <col min="2" max="2" width="41.5703125" bestFit="1" customWidth="1"/>
    <col min="3" max="5" width="14.7109375" customWidth="1"/>
    <col min="6" max="6" width="3.5703125" customWidth="1"/>
    <col min="7" max="9" width="14.71093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88" t="s">
        <v>21</v>
      </c>
      <c r="C2" s="90" t="s">
        <v>24</v>
      </c>
      <c r="D2" s="91"/>
      <c r="E2" s="91"/>
      <c r="F2" s="10"/>
      <c r="G2" s="90" t="s">
        <v>25</v>
      </c>
      <c r="H2" s="91"/>
      <c r="I2" s="92"/>
      <c r="J2" s="1"/>
    </row>
    <row r="3" spans="1:10" x14ac:dyDescent="0.25">
      <c r="A3" s="1"/>
      <c r="B3" s="89"/>
      <c r="C3" s="15">
        <v>2025</v>
      </c>
      <c r="D3" s="14">
        <v>2026</v>
      </c>
      <c r="E3" s="13" t="s">
        <v>26</v>
      </c>
      <c r="F3" s="15"/>
      <c r="G3" s="15">
        <v>2025</v>
      </c>
      <c r="H3" s="14">
        <v>2026</v>
      </c>
      <c r="I3" s="14" t="s">
        <v>26</v>
      </c>
      <c r="J3" s="1"/>
    </row>
    <row r="4" spans="1:10" x14ac:dyDescent="0.25">
      <c r="A4" s="1"/>
      <c r="B4" s="17" t="s">
        <v>5</v>
      </c>
      <c r="C4" s="25">
        <v>0</v>
      </c>
      <c r="D4" s="20">
        <v>0</v>
      </c>
      <c r="E4" s="19">
        <v>0</v>
      </c>
      <c r="F4" s="25"/>
      <c r="G4" s="25">
        <v>0</v>
      </c>
      <c r="H4" s="20">
        <v>0</v>
      </c>
      <c r="I4" s="18">
        <v>0</v>
      </c>
      <c r="J4" s="1"/>
    </row>
    <row r="5" spans="1:10" x14ac:dyDescent="0.25">
      <c r="A5" s="1"/>
      <c r="B5" s="28" t="s">
        <v>6</v>
      </c>
      <c r="C5" s="36">
        <v>-5.5474812230897896E-2</v>
      </c>
      <c r="D5" s="31">
        <v>-8.2643324802510278</v>
      </c>
      <c r="E5" s="30">
        <v>-8.3198072924819257</v>
      </c>
      <c r="F5" s="36"/>
      <c r="G5" s="36">
        <v>0.89647211107285329</v>
      </c>
      <c r="H5" s="31">
        <v>10.394953950683259</v>
      </c>
      <c r="I5" s="29">
        <v>11.291426061756113</v>
      </c>
      <c r="J5" s="1"/>
    </row>
    <row r="6" spans="1:10" x14ac:dyDescent="0.25">
      <c r="A6" s="1"/>
      <c r="B6" s="28" t="s">
        <v>8</v>
      </c>
      <c r="C6" s="36">
        <v>-2.9658961860989734</v>
      </c>
      <c r="D6" s="31">
        <v>-16.508653201108189</v>
      </c>
      <c r="E6" s="30">
        <v>-19.474549387207162</v>
      </c>
      <c r="F6" s="36"/>
      <c r="G6" s="36">
        <v>0.45957871272815964</v>
      </c>
      <c r="H6" s="31">
        <v>4.3293869719887539</v>
      </c>
      <c r="I6" s="29">
        <v>4.7889656847169135</v>
      </c>
      <c r="J6" s="1"/>
    </row>
    <row r="7" spans="1:10" x14ac:dyDescent="0.25">
      <c r="A7" s="1"/>
      <c r="B7" s="28" t="s">
        <v>7</v>
      </c>
      <c r="C7" s="36">
        <v>-0.47857260699999671</v>
      </c>
      <c r="D7" s="31">
        <v>-0.76076488900000072</v>
      </c>
      <c r="E7" s="30">
        <v>-1.2393374959999974</v>
      </c>
      <c r="F7" s="36"/>
      <c r="G7" s="36">
        <v>0.50568760800000234</v>
      </c>
      <c r="H7" s="31">
        <v>1.1433222189999981</v>
      </c>
      <c r="I7" s="29">
        <v>1.6490098270000004</v>
      </c>
      <c r="J7" s="1"/>
    </row>
    <row r="8" spans="1:10" x14ac:dyDescent="0.25">
      <c r="A8" s="1"/>
      <c r="B8" s="17" t="s">
        <v>9</v>
      </c>
      <c r="C8" s="25">
        <v>-3.9024346709802273</v>
      </c>
      <c r="D8" s="20">
        <v>-5.1805886096350946</v>
      </c>
      <c r="E8" s="19">
        <v>-9.0830232806153219</v>
      </c>
      <c r="F8" s="25"/>
      <c r="G8" s="25">
        <v>5.3589405007929258</v>
      </c>
      <c r="H8" s="20">
        <v>6.6826591840492995</v>
      </c>
      <c r="I8" s="18">
        <v>12.041599684842225</v>
      </c>
      <c r="J8" s="1"/>
    </row>
    <row r="9" spans="1:10" x14ac:dyDescent="0.25">
      <c r="A9" s="1"/>
      <c r="B9" s="17" t="s">
        <v>10</v>
      </c>
      <c r="C9" s="25">
        <v>-0.16846095155480434</v>
      </c>
      <c r="D9" s="20">
        <v>-0.53418423220039379</v>
      </c>
      <c r="E9" s="19">
        <v>-0.70264518375519813</v>
      </c>
      <c r="F9" s="25"/>
      <c r="G9" s="25">
        <v>-0.75137021473915411</v>
      </c>
      <c r="H9" s="20">
        <v>0.52099242693821424</v>
      </c>
      <c r="I9" s="18">
        <v>-0.23037778780093987</v>
      </c>
      <c r="J9" s="1"/>
    </row>
    <row r="10" spans="1:10" x14ac:dyDescent="0.25">
      <c r="A10" s="1"/>
      <c r="B10" s="17" t="s">
        <v>16</v>
      </c>
      <c r="C10" s="25">
        <v>-0.15965638261229032</v>
      </c>
      <c r="D10" s="20">
        <v>-2.2840343841843662</v>
      </c>
      <c r="E10" s="19">
        <v>-2.4436907667966565</v>
      </c>
      <c r="F10" s="25"/>
      <c r="G10" s="25">
        <v>0.20085063227055855</v>
      </c>
      <c r="H10" s="20">
        <v>1.1732323223059851</v>
      </c>
      <c r="I10" s="18">
        <v>1.3740829545765436</v>
      </c>
      <c r="J10" s="1"/>
    </row>
    <row r="11" spans="1:10" x14ac:dyDescent="0.25">
      <c r="A11" s="1"/>
      <c r="B11" s="17" t="s">
        <v>3</v>
      </c>
      <c r="C11" s="25">
        <v>-1.059857118256236</v>
      </c>
      <c r="D11" s="20">
        <v>-1.0636822899996794</v>
      </c>
      <c r="E11" s="19">
        <v>-2.1235394082559154</v>
      </c>
      <c r="F11" s="25"/>
      <c r="G11" s="25">
        <v>0.84790969460498289</v>
      </c>
      <c r="H11" s="20">
        <v>0.85023583199974695</v>
      </c>
      <c r="I11" s="18">
        <v>1.6981455266047298</v>
      </c>
      <c r="J11" s="1"/>
    </row>
    <row r="12" spans="1:10" x14ac:dyDescent="0.25">
      <c r="A12" s="1"/>
      <c r="B12" s="17" t="s">
        <v>1</v>
      </c>
      <c r="C12" s="25">
        <v>-0.54796000000000333</v>
      </c>
      <c r="D12" s="20">
        <v>-0.5032020000000017</v>
      </c>
      <c r="E12" s="19">
        <v>-1.051162000000005</v>
      </c>
      <c r="F12" s="25"/>
      <c r="G12" s="25">
        <v>0.54796199999999828</v>
      </c>
      <c r="H12" s="20">
        <v>0.50320100000000423</v>
      </c>
      <c r="I12" s="18">
        <v>1.0511630000000025</v>
      </c>
      <c r="J12" s="1"/>
    </row>
    <row r="13" spans="1:10" x14ac:dyDescent="0.25">
      <c r="A13" s="1"/>
      <c r="B13" s="17" t="s">
        <v>11</v>
      </c>
      <c r="C13" s="25">
        <v>-0.5921030000000016</v>
      </c>
      <c r="D13" s="20">
        <v>-0.58789799999999914</v>
      </c>
      <c r="E13" s="19">
        <v>-1.1800010000000007</v>
      </c>
      <c r="F13" s="25"/>
      <c r="G13" s="25">
        <v>0.58887999999999963</v>
      </c>
      <c r="H13" s="20">
        <v>0.5879019999999997</v>
      </c>
      <c r="I13" s="18">
        <v>1.1767819999999993</v>
      </c>
      <c r="J13" s="1"/>
    </row>
    <row r="14" spans="1:10" x14ac:dyDescent="0.25">
      <c r="A14" s="1"/>
      <c r="B14" s="17" t="s">
        <v>0</v>
      </c>
      <c r="C14" s="25">
        <v>0</v>
      </c>
      <c r="D14" s="20">
        <v>0</v>
      </c>
      <c r="E14" s="19">
        <v>0</v>
      </c>
      <c r="F14" s="25"/>
      <c r="G14" s="25">
        <v>0</v>
      </c>
      <c r="H14" s="20">
        <v>0</v>
      </c>
      <c r="I14" s="18">
        <v>0</v>
      </c>
      <c r="J14" s="1"/>
    </row>
    <row r="15" spans="1:10" x14ac:dyDescent="0.25">
      <c r="A15" s="1"/>
      <c r="B15" s="17" t="s">
        <v>2</v>
      </c>
      <c r="C15" s="25">
        <v>0</v>
      </c>
      <c r="D15" s="20">
        <v>0</v>
      </c>
      <c r="E15" s="19">
        <v>0</v>
      </c>
      <c r="F15" s="25"/>
      <c r="G15" s="25">
        <v>0</v>
      </c>
      <c r="H15" s="20">
        <v>0</v>
      </c>
      <c r="I15" s="18">
        <v>0</v>
      </c>
      <c r="J15" s="1"/>
    </row>
    <row r="16" spans="1:10" x14ac:dyDescent="0.25">
      <c r="A16" s="1"/>
      <c r="B16" s="17" t="s">
        <v>4</v>
      </c>
      <c r="C16" s="25">
        <v>0</v>
      </c>
      <c r="D16" s="20">
        <v>0</v>
      </c>
      <c r="E16" s="19">
        <v>0</v>
      </c>
      <c r="F16" s="25"/>
      <c r="G16" s="25">
        <v>0</v>
      </c>
      <c r="H16" s="20">
        <v>0</v>
      </c>
      <c r="I16" s="18">
        <v>0</v>
      </c>
      <c r="J16" s="1"/>
    </row>
    <row r="17" spans="1:10" x14ac:dyDescent="0.25">
      <c r="A17" s="1"/>
      <c r="B17" s="47" t="s">
        <v>28</v>
      </c>
      <c r="C17" s="54">
        <v>-9.930415728733351</v>
      </c>
      <c r="D17" s="50">
        <v>-35.687340086378299</v>
      </c>
      <c r="E17" s="49">
        <v>-45.61775581511165</v>
      </c>
      <c r="F17" s="54"/>
      <c r="G17" s="54">
        <v>8.6549110447303974</v>
      </c>
      <c r="H17" s="50">
        <v>26.185885906965723</v>
      </c>
      <c r="I17" s="48">
        <v>34.84079695169612</v>
      </c>
      <c r="J17" s="1"/>
    </row>
    <row r="18" spans="1:10" x14ac:dyDescent="0.25">
      <c r="A18" s="1"/>
      <c r="B18" s="47" t="s">
        <v>30</v>
      </c>
      <c r="C18" s="54">
        <v>-9.930415728733351</v>
      </c>
      <c r="D18" s="50">
        <v>-35.687340086378299</v>
      </c>
      <c r="E18" s="49">
        <v>-45.61775581511165</v>
      </c>
      <c r="F18" s="54"/>
      <c r="G18" s="54">
        <v>8.6549110447303974</v>
      </c>
      <c r="H18" s="50">
        <v>26.185885906965723</v>
      </c>
      <c r="I18" s="48">
        <v>34.84079695169612</v>
      </c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30.75" customHeight="1" x14ac:dyDescent="0.25">
      <c r="A26" s="1"/>
      <c r="B26" s="88" t="s">
        <v>21</v>
      </c>
      <c r="C26" s="93" t="s">
        <v>33</v>
      </c>
      <c r="D26" s="91"/>
      <c r="E26" s="91"/>
      <c r="F26" s="10"/>
      <c r="G26" s="93" t="s">
        <v>34</v>
      </c>
      <c r="H26" s="91"/>
      <c r="I26" s="92"/>
      <c r="J26" s="1"/>
    </row>
    <row r="27" spans="1:10" x14ac:dyDescent="0.25">
      <c r="A27" s="1"/>
      <c r="B27" s="89"/>
      <c r="C27" s="15">
        <v>2025</v>
      </c>
      <c r="D27" s="14">
        <v>2026</v>
      </c>
      <c r="E27" s="13" t="s">
        <v>26</v>
      </c>
      <c r="F27" s="15"/>
      <c r="G27" s="15">
        <v>2025</v>
      </c>
      <c r="H27" s="14">
        <v>2026</v>
      </c>
      <c r="I27" s="14" t="s">
        <v>26</v>
      </c>
      <c r="J27" s="1"/>
    </row>
    <row r="28" spans="1:10" x14ac:dyDescent="0.25">
      <c r="A28" s="1"/>
      <c r="B28" s="66" t="s">
        <v>15</v>
      </c>
      <c r="C28" s="36">
        <v>-10.947559673184173</v>
      </c>
      <c r="D28" s="31">
        <v>-33.212416831864118</v>
      </c>
      <c r="E28" s="29">
        <v>-44.159976505048292</v>
      </c>
      <c r="F28" s="36"/>
      <c r="G28" s="36">
        <v>12.847872515616189</v>
      </c>
      <c r="H28" s="31">
        <v>35.874208936397963</v>
      </c>
      <c r="I28" s="29">
        <v>48.722081452014152</v>
      </c>
      <c r="J28" s="1"/>
    </row>
    <row r="29" spans="1:10" x14ac:dyDescent="0.25">
      <c r="A29" s="1"/>
      <c r="B29" s="39" t="s">
        <v>45</v>
      </c>
      <c r="C29" s="83">
        <v>-0.3034289999999995</v>
      </c>
      <c r="D29" s="42">
        <v>-0.29166999999999987</v>
      </c>
      <c r="E29" s="40">
        <v>-0.59509899999999938</v>
      </c>
      <c r="F29" s="83"/>
      <c r="G29" s="83">
        <v>0.3034289999999995</v>
      </c>
      <c r="H29" s="42">
        <v>0.29166999999999987</v>
      </c>
      <c r="I29" s="40">
        <v>0.59509899999999938</v>
      </c>
      <c r="J29" s="1"/>
    </row>
    <row r="30" spans="1:10" x14ac:dyDescent="0.25">
      <c r="A30" s="1"/>
      <c r="B30" s="28" t="s">
        <v>35</v>
      </c>
      <c r="C30" s="36">
        <v>-0.69045888649188214</v>
      </c>
      <c r="D30" s="31">
        <v>-16.037606893171827</v>
      </c>
      <c r="E30" s="29">
        <v>-16.728065779663709</v>
      </c>
      <c r="F30" s="36"/>
      <c r="G30" s="36">
        <v>0.50464742822828157</v>
      </c>
      <c r="H30" s="31">
        <v>0.93355701301480565</v>
      </c>
      <c r="I30" s="29">
        <v>1.4382044412430872</v>
      </c>
      <c r="J30" s="1"/>
    </row>
    <row r="31" spans="1:10" x14ac:dyDescent="0.25">
      <c r="A31" s="1"/>
      <c r="B31" s="28" t="s">
        <v>14</v>
      </c>
      <c r="C31" s="36">
        <v>-0.35810855834099797</v>
      </c>
      <c r="D31" s="31">
        <v>-0.38087666360799943</v>
      </c>
      <c r="E31" s="29">
        <v>-0.73898522194899741</v>
      </c>
      <c r="F31" s="36"/>
      <c r="G31" s="36">
        <v>0.35810855834099797</v>
      </c>
      <c r="H31" s="31">
        <v>0.6347944393466598</v>
      </c>
      <c r="I31" s="29">
        <v>0.99290299768765777</v>
      </c>
      <c r="J31" s="1"/>
    </row>
    <row r="32" spans="1:10" x14ac:dyDescent="0.25">
      <c r="A32" s="1"/>
      <c r="B32" s="17" t="s">
        <v>12</v>
      </c>
      <c r="C32" s="25">
        <v>-0.60883799999999866</v>
      </c>
      <c r="D32" s="20">
        <v>-0.6701340000000009</v>
      </c>
      <c r="E32" s="18">
        <v>-1.2789719999999996</v>
      </c>
      <c r="F32" s="25"/>
      <c r="G32" s="25">
        <v>0.60883799999999866</v>
      </c>
      <c r="H32" s="20">
        <v>0.67013399999999734</v>
      </c>
      <c r="I32" s="18">
        <v>1.278971999999996</v>
      </c>
      <c r="J32" s="1"/>
    </row>
    <row r="33" spans="1:10" x14ac:dyDescent="0.25">
      <c r="A33" s="1"/>
      <c r="B33" s="17" t="s">
        <v>13</v>
      </c>
      <c r="C33" s="25">
        <v>-0.11558669099027519</v>
      </c>
      <c r="D33" s="20">
        <v>-0.3749662271419254</v>
      </c>
      <c r="E33" s="18">
        <v>-0.49055291813220059</v>
      </c>
      <c r="F33" s="25"/>
      <c r="G33" s="25">
        <v>0.11558669099027519</v>
      </c>
      <c r="H33" s="20">
        <v>0.3749662271419254</v>
      </c>
      <c r="I33" s="18">
        <v>0.49055291813220059</v>
      </c>
      <c r="J33" s="1"/>
    </row>
    <row r="34" spans="1:10" x14ac:dyDescent="0.25">
      <c r="A34" s="1"/>
      <c r="B34" s="17"/>
      <c r="C34" s="25">
        <v>0</v>
      </c>
      <c r="D34" s="20">
        <v>0</v>
      </c>
      <c r="E34" s="18"/>
      <c r="F34" s="19"/>
      <c r="G34" s="25">
        <v>0</v>
      </c>
      <c r="H34" s="20">
        <v>0</v>
      </c>
      <c r="I34" s="18"/>
      <c r="J34" s="1"/>
    </row>
    <row r="35" spans="1:10" x14ac:dyDescent="0.25">
      <c r="A35" s="1"/>
      <c r="B35" s="28" t="s">
        <v>18</v>
      </c>
      <c r="C35" s="36">
        <v>-6.8474266884308577E-3</v>
      </c>
      <c r="D35" s="31">
        <v>-1.1615196325624453</v>
      </c>
      <c r="E35" s="29">
        <v>-1.1683670592508761</v>
      </c>
      <c r="F35" s="36"/>
      <c r="G35" s="36">
        <v>0.13987620563651859</v>
      </c>
      <c r="H35" s="31">
        <v>1.4588812121107253</v>
      </c>
      <c r="I35" s="29">
        <v>1.5987574177472439</v>
      </c>
      <c r="J35" s="1"/>
    </row>
    <row r="36" spans="1:10" x14ac:dyDescent="0.25">
      <c r="A36" s="1"/>
      <c r="B36" s="17" t="s">
        <v>19</v>
      </c>
      <c r="C36" s="25">
        <v>-0.64021799999999729</v>
      </c>
      <c r="D36" s="20">
        <v>-0.66368299999999891</v>
      </c>
      <c r="E36" s="18">
        <v>-1.3039009999999962</v>
      </c>
      <c r="F36" s="25"/>
      <c r="G36" s="25">
        <v>0.64021800000000084</v>
      </c>
      <c r="H36" s="20">
        <v>0.66368300000000247</v>
      </c>
      <c r="I36" s="18">
        <v>1.3039010000000033</v>
      </c>
      <c r="J36" s="1"/>
    </row>
    <row r="37" spans="1:10" x14ac:dyDescent="0.25">
      <c r="A37" s="1"/>
      <c r="B37" s="17" t="s">
        <v>17</v>
      </c>
      <c r="C37" s="25">
        <v>-2.1881261340126912E-2</v>
      </c>
      <c r="D37" s="20">
        <v>-1.5622159492582028</v>
      </c>
      <c r="E37" s="18">
        <v>-1.5840972105983298</v>
      </c>
      <c r="F37" s="25"/>
      <c r="G37" s="25">
        <v>0.17505009072114319</v>
      </c>
      <c r="H37" s="20">
        <v>2.2176658368236204</v>
      </c>
      <c r="I37" s="18">
        <v>2.3927159275447636</v>
      </c>
      <c r="J37" s="1"/>
    </row>
    <row r="38" spans="1:10" x14ac:dyDescent="0.25">
      <c r="A38" s="1"/>
      <c r="B38" s="69" t="s">
        <v>44</v>
      </c>
      <c r="C38" s="73">
        <v>-0.39743387181793999</v>
      </c>
      <c r="D38" s="72">
        <v>-0.88355124848254363</v>
      </c>
      <c r="E38" s="70">
        <v>-1.2809851203004836</v>
      </c>
      <c r="F38" s="73"/>
      <c r="G38" s="73">
        <v>0.31794709745435146</v>
      </c>
      <c r="H38" s="72">
        <v>0.70684099878603845</v>
      </c>
      <c r="I38" s="70">
        <v>1.0247880962403899</v>
      </c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" customHeight="1" x14ac:dyDescent="0.25">
      <c r="A42" s="1"/>
      <c r="B42" s="84" t="s">
        <v>21</v>
      </c>
      <c r="C42" s="86" t="s">
        <v>36</v>
      </c>
      <c r="D42" s="87"/>
      <c r="E42" s="87"/>
      <c r="F42" s="3"/>
      <c r="G42" s="87" t="s">
        <v>37</v>
      </c>
      <c r="H42" s="87"/>
      <c r="I42" s="87"/>
      <c r="J42" s="1"/>
    </row>
    <row r="43" spans="1:10" x14ac:dyDescent="0.25">
      <c r="A43" s="1"/>
      <c r="B43" s="85"/>
      <c r="C43" s="79">
        <f>C27</f>
        <v>2025</v>
      </c>
      <c r="D43" s="79">
        <f>D27</f>
        <v>2026</v>
      </c>
      <c r="E43" s="80" t="str">
        <f>E27</f>
        <v>2 Year Total</v>
      </c>
      <c r="F43" s="80"/>
      <c r="G43" s="79">
        <f>G27</f>
        <v>2025</v>
      </c>
      <c r="H43" s="79">
        <f>H27</f>
        <v>2026</v>
      </c>
      <c r="I43" s="80" t="str">
        <f>I27</f>
        <v>2 Year Total</v>
      </c>
      <c r="J43" s="1"/>
    </row>
    <row r="44" spans="1:10" x14ac:dyDescent="0.25">
      <c r="A44" s="1"/>
      <c r="B44" s="1" t="str">
        <f t="shared" ref="B44:D45" si="0">B5</f>
        <v>Sales &amp; Use Tax</v>
      </c>
      <c r="C44" s="19">
        <f t="shared" si="0"/>
        <v>-5.5474812230897896E-2</v>
      </c>
      <c r="D44" s="19">
        <f t="shared" si="0"/>
        <v>-8.2643324802510278</v>
      </c>
      <c r="E44" s="19">
        <f t="shared" ref="E44:E50" si="1">C44+D44</f>
        <v>-8.3198072924819257</v>
      </c>
      <c r="F44" s="19"/>
      <c r="G44" s="19">
        <f>G5</f>
        <v>0.89647211107285329</v>
      </c>
      <c r="H44" s="19">
        <f>H5</f>
        <v>10.394953950683259</v>
      </c>
      <c r="I44" s="19">
        <f t="shared" ref="I44:I50" si="2">G44+H44</f>
        <v>11.291426061756113</v>
      </c>
      <c r="J44" s="1"/>
    </row>
    <row r="45" spans="1:10" x14ac:dyDescent="0.25">
      <c r="A45" s="1"/>
      <c r="B45" s="1" t="str">
        <f t="shared" si="0"/>
        <v xml:space="preserve">Business &amp; Occupation Tax  </v>
      </c>
      <c r="C45" s="19">
        <f t="shared" si="0"/>
        <v>-2.9658961860989734</v>
      </c>
      <c r="D45" s="19">
        <f t="shared" si="0"/>
        <v>-16.508653201108189</v>
      </c>
      <c r="E45" s="19">
        <f t="shared" si="1"/>
        <v>-19.474549387207162</v>
      </c>
      <c r="F45" s="19"/>
      <c r="G45" s="19">
        <f>G6</f>
        <v>0.45957871272815964</v>
      </c>
      <c r="H45" s="19">
        <f>H6</f>
        <v>4.3293869719887539</v>
      </c>
      <c r="I45" s="19">
        <f t="shared" si="2"/>
        <v>4.7889656847169135</v>
      </c>
      <c r="J45" s="1"/>
    </row>
    <row r="46" spans="1:10" x14ac:dyDescent="0.25">
      <c r="A46" s="1"/>
      <c r="B46" s="1" t="s">
        <v>38</v>
      </c>
      <c r="C46" s="19">
        <f>C7+C8</f>
        <v>-4.381007277980224</v>
      </c>
      <c r="D46" s="19">
        <f>D7+D8</f>
        <v>-5.9413534986350953</v>
      </c>
      <c r="E46" s="19">
        <f t="shared" si="1"/>
        <v>-10.322360776615319</v>
      </c>
      <c r="F46" s="19"/>
      <c r="G46" s="19">
        <f>G7+G8</f>
        <v>5.8646281087929282</v>
      </c>
      <c r="H46" s="19">
        <f>H7+H8</f>
        <v>7.8259814030492976</v>
      </c>
      <c r="I46" s="19">
        <f t="shared" si="2"/>
        <v>13.690609511842226</v>
      </c>
      <c r="J46" s="1"/>
    </row>
    <row r="47" spans="1:10" x14ac:dyDescent="0.25">
      <c r="A47" s="1"/>
      <c r="B47" s="64" t="str">
        <f>B18</f>
        <v>Total General Fund w/o Grants and Transfers</v>
      </c>
      <c r="C47" s="78">
        <f>C18</f>
        <v>-9.930415728733351</v>
      </c>
      <c r="D47" s="78">
        <f t="shared" ref="D47:E47" si="3">D18</f>
        <v>-35.687340086378299</v>
      </c>
      <c r="E47" s="78">
        <f t="shared" si="3"/>
        <v>-45.61775581511165</v>
      </c>
      <c r="F47" s="78"/>
      <c r="G47" s="78">
        <f>G18</f>
        <v>8.6549110447303974</v>
      </c>
      <c r="H47" s="78">
        <f t="shared" ref="H47:I47" si="4">H18</f>
        <v>26.185885906965723</v>
      </c>
      <c r="I47" s="78">
        <f t="shared" si="4"/>
        <v>34.84079695169612</v>
      </c>
      <c r="J47" s="1"/>
    </row>
    <row r="48" spans="1:1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25">
      <c r="A49" s="1"/>
      <c r="B49" s="1" t="str">
        <f>B28</f>
        <v>Payroll Expense Tax</v>
      </c>
      <c r="C49" s="19">
        <f>C28</f>
        <v>-10.947559673184173</v>
      </c>
      <c r="D49" s="19">
        <f>D28</f>
        <v>-33.212416831864118</v>
      </c>
      <c r="E49" s="19">
        <f t="shared" si="1"/>
        <v>-44.159976505048292</v>
      </c>
      <c r="F49" s="19"/>
      <c r="G49" s="19">
        <f>G28</f>
        <v>12.847872515616189</v>
      </c>
      <c r="H49" s="19">
        <f>H28</f>
        <v>35.874208936397963</v>
      </c>
      <c r="I49" s="19">
        <f t="shared" si="2"/>
        <v>48.722081452014152</v>
      </c>
      <c r="J49" s="1"/>
    </row>
    <row r="50" spans="1:10" x14ac:dyDescent="0.25">
      <c r="A50" s="1"/>
      <c r="B50" s="1" t="str">
        <f t="shared" ref="B50:D50" si="5">B30</f>
        <v>REET</v>
      </c>
      <c r="C50" s="19">
        <f t="shared" si="5"/>
        <v>-0.69045888649188214</v>
      </c>
      <c r="D50" s="19">
        <f t="shared" si="5"/>
        <v>-16.037606893171827</v>
      </c>
      <c r="E50" s="19">
        <f t="shared" si="1"/>
        <v>-16.728065779663709</v>
      </c>
      <c r="F50" s="19"/>
      <c r="G50" s="19">
        <f>G30</f>
        <v>0.50464742822828157</v>
      </c>
      <c r="H50" s="19">
        <f>H30</f>
        <v>0.93355701301480565</v>
      </c>
      <c r="I50" s="19">
        <f t="shared" si="2"/>
        <v>1.4382044412430872</v>
      </c>
      <c r="J50" s="1"/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81" t="s">
        <v>39</v>
      </c>
      <c r="C52" s="82">
        <f>SUM(C18,C28:C38)</f>
        <v>-24.020777097587171</v>
      </c>
      <c r="D52" s="82">
        <f t="shared" ref="D52:I52" si="6">SUM(D18,D28:D38)</f>
        <v>-90.925980532467364</v>
      </c>
      <c r="E52" s="82">
        <f t="shared" si="6"/>
        <v>-114.94675763005452</v>
      </c>
      <c r="F52" s="82"/>
      <c r="G52" s="82">
        <f t="shared" si="6"/>
        <v>24.666484631718152</v>
      </c>
      <c r="H52" s="82">
        <f t="shared" si="6"/>
        <v>70.012287570587475</v>
      </c>
      <c r="I52" s="82">
        <f t="shared" si="6"/>
        <v>94.678772202305609</v>
      </c>
      <c r="J52" s="1"/>
    </row>
    <row r="53" spans="1:1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</sheetData>
  <mergeCells count="9">
    <mergeCell ref="B42:B43"/>
    <mergeCell ref="C42:E42"/>
    <mergeCell ref="G42:I42"/>
    <mergeCell ref="B2:B3"/>
    <mergeCell ref="C2:E2"/>
    <mergeCell ref="G2:I2"/>
    <mergeCell ref="B26:B27"/>
    <mergeCell ref="C26:E26"/>
    <mergeCell ref="G26:I26"/>
  </mergeCells>
  <conditionalFormatting sqref="C4:E18">
    <cfRule type="cellIs" dxfId="73" priority="22" operator="lessThan">
      <formula>0</formula>
    </cfRule>
  </conditionalFormatting>
  <conditionalFormatting sqref="C28:I38">
    <cfRule type="cellIs" dxfId="72" priority="5" operator="lessThan">
      <formula>0</formula>
    </cfRule>
  </conditionalFormatting>
  <conditionalFormatting sqref="C44:I47 C49:I50">
    <cfRule type="cellIs" dxfId="71" priority="1" operator="lessThan">
      <formula>0</formula>
    </cfRule>
    <cfRule type="cellIs" dxfId="70" priority="2" operator="equal">
      <formula>0</formula>
    </cfRule>
  </conditionalFormatting>
  <conditionalFormatting sqref="C52:I52">
    <cfRule type="cellIs" dxfId="69" priority="3" operator="lessThan">
      <formula>0</formula>
    </cfRule>
    <cfRule type="cellIs" dxfId="68" priority="4" operator="equal">
      <formula>0</formula>
    </cfRule>
  </conditionalFormatting>
  <conditionalFormatting sqref="E28:F31">
    <cfRule type="cellIs" dxfId="67" priority="6" operator="equal">
      <formula>0</formula>
    </cfRule>
  </conditionalFormatting>
  <conditionalFormatting sqref="E32:F33 E36:F38">
    <cfRule type="cellIs" dxfId="66" priority="8" operator="equal">
      <formula>0</formula>
    </cfRule>
  </conditionalFormatting>
  <conditionalFormatting sqref="E35:F35">
    <cfRule type="cellIs" dxfId="65" priority="7" operator="equal">
      <formula>0</formula>
    </cfRule>
  </conditionalFormatting>
  <conditionalFormatting sqref="F4 C4:E18 G4:H18 F8:F16">
    <cfRule type="cellIs" dxfId="64" priority="23" operator="equal">
      <formula>0</formula>
    </cfRule>
  </conditionalFormatting>
  <conditionalFormatting sqref="F4:F16">
    <cfRule type="cellIs" dxfId="63" priority="19" operator="lessThan">
      <formula>0</formula>
    </cfRule>
  </conditionalFormatting>
  <conditionalFormatting sqref="F5:F7">
    <cfRule type="cellIs" dxfId="62" priority="18" operator="equal">
      <formula>0</formula>
    </cfRule>
  </conditionalFormatting>
  <conditionalFormatting sqref="G4:I18">
    <cfRule type="cellIs" dxfId="61" priority="12" operator="lessThan">
      <formula>0</formula>
    </cfRule>
  </conditionalFormatting>
  <conditionalFormatting sqref="I4">
    <cfRule type="cellIs" dxfId="60" priority="11" operator="equal">
      <formula>0</formula>
    </cfRule>
  </conditionalFormatting>
  <conditionalFormatting sqref="I5:I7">
    <cfRule type="cellIs" dxfId="59" priority="16" operator="equal">
      <formula>0</formula>
    </cfRule>
  </conditionalFormatting>
  <conditionalFormatting sqref="I8:I16">
    <cfRule type="cellIs" dxfId="58" priority="17" operator="equal">
      <formula>0</formula>
    </cfRule>
  </conditionalFormatting>
  <conditionalFormatting sqref="I28:I31">
    <cfRule type="cellIs" dxfId="57" priority="13" operator="equal">
      <formula>0</formula>
    </cfRule>
  </conditionalFormatting>
  <conditionalFormatting sqref="I32:I33 I36:I38">
    <cfRule type="cellIs" dxfId="56" priority="15" operator="equal">
      <formula>0</formula>
    </cfRule>
  </conditionalFormatting>
  <conditionalFormatting sqref="I35">
    <cfRule type="cellIs" dxfId="55" priority="14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1C3BA-96F1-41DF-BB84-BE5D2D6786F6}">
  <dimension ref="A1:AG55"/>
  <sheetViews>
    <sheetView tabSelected="1" zoomScale="85" zoomScaleNormal="85" workbookViewId="0"/>
  </sheetViews>
  <sheetFormatPr defaultRowHeight="15" x14ac:dyDescent="0.25"/>
  <cols>
    <col min="1" max="1" width="19.7109375" customWidth="1"/>
    <col min="2" max="2" width="41.140625" bestFit="1" customWidth="1"/>
    <col min="3" max="3" width="12.42578125" customWidth="1"/>
    <col min="4" max="9" width="12.28515625" customWidth="1"/>
    <col min="11" max="11" width="41" bestFit="1" customWidth="1"/>
    <col min="12" max="17" width="10.7109375" customWidth="1"/>
    <col min="18" max="18" width="13.42578125" customWidth="1"/>
    <col min="19" max="19" width="41.140625" bestFit="1" customWidth="1"/>
    <col min="20" max="20" width="12.42578125" customWidth="1"/>
    <col min="21" max="21" width="2.140625" customWidth="1"/>
    <col min="22" max="23" width="11.7109375" customWidth="1"/>
    <col min="24" max="24" width="2.140625" customWidth="1"/>
    <col min="25" max="26" width="11.7109375" customWidth="1"/>
    <col min="27" max="27" width="2.140625" customWidth="1"/>
    <col min="28" max="28" width="13" customWidth="1"/>
    <col min="29" max="29" width="4.85546875" customWidth="1"/>
    <col min="30" max="31" width="11.7109375" customWidth="1"/>
    <col min="32" max="32" width="13.42578125" customWidth="1"/>
  </cols>
  <sheetData>
    <row r="1" spans="1:3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 t="s">
        <v>20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3"/>
      <c r="AC3" s="1"/>
      <c r="AD3" s="1"/>
      <c r="AE3" s="1"/>
      <c r="AF3" s="1"/>
      <c r="AG3" s="1"/>
    </row>
    <row r="4" spans="1:33" ht="30" customHeight="1" x14ac:dyDescent="0.25">
      <c r="A4" s="1"/>
      <c r="B4" s="4" t="s">
        <v>21</v>
      </c>
      <c r="C4" s="5" t="s">
        <v>22</v>
      </c>
      <c r="D4" s="6" t="s">
        <v>40</v>
      </c>
      <c r="E4" s="7"/>
      <c r="F4" s="7"/>
      <c r="G4" s="7"/>
      <c r="H4" s="7"/>
      <c r="I4" s="8"/>
      <c r="J4" s="1"/>
      <c r="K4" s="4" t="s">
        <v>21</v>
      </c>
      <c r="L4" s="9" t="s">
        <v>43</v>
      </c>
      <c r="M4" s="7"/>
      <c r="N4" s="7"/>
      <c r="O4" s="7"/>
      <c r="P4" s="7"/>
      <c r="Q4" s="8"/>
      <c r="R4" s="1"/>
      <c r="S4" s="88" t="s">
        <v>21</v>
      </c>
      <c r="T4" s="5" t="s">
        <v>22</v>
      </c>
      <c r="U4" s="10"/>
      <c r="V4" s="93" t="s">
        <v>40</v>
      </c>
      <c r="W4" s="94"/>
      <c r="X4" s="10"/>
      <c r="Y4" s="93" t="s">
        <v>41</v>
      </c>
      <c r="Z4" s="94"/>
      <c r="AA4" s="10"/>
      <c r="AB4" s="95" t="s">
        <v>23</v>
      </c>
      <c r="AC4" s="1"/>
      <c r="AD4" s="93" t="s">
        <v>42</v>
      </c>
      <c r="AE4" s="94"/>
      <c r="AF4" s="1"/>
      <c r="AG4" s="1"/>
    </row>
    <row r="5" spans="1:33" x14ac:dyDescent="0.25">
      <c r="A5" s="1"/>
      <c r="B5" s="11"/>
      <c r="C5" s="12">
        <v>2024</v>
      </c>
      <c r="D5" s="13">
        <v>2025</v>
      </c>
      <c r="E5" s="13">
        <v>2026</v>
      </c>
      <c r="F5" s="13">
        <v>2027</v>
      </c>
      <c r="G5" s="13">
        <v>2028</v>
      </c>
      <c r="H5" s="13">
        <v>2029</v>
      </c>
      <c r="I5" s="14">
        <v>2030</v>
      </c>
      <c r="J5" s="1"/>
      <c r="K5" s="12"/>
      <c r="L5" s="13">
        <v>2025</v>
      </c>
      <c r="M5" s="13">
        <v>2026</v>
      </c>
      <c r="N5" s="13">
        <v>2027</v>
      </c>
      <c r="O5" s="13">
        <v>2028</v>
      </c>
      <c r="P5" s="13">
        <v>2029</v>
      </c>
      <c r="Q5" s="14">
        <v>2030</v>
      </c>
      <c r="R5" s="1"/>
      <c r="S5" s="89"/>
      <c r="T5" s="12">
        <v>2024</v>
      </c>
      <c r="U5" s="15"/>
      <c r="V5" s="15">
        <v>2025</v>
      </c>
      <c r="W5" s="14">
        <v>2026</v>
      </c>
      <c r="X5" s="15"/>
      <c r="Y5" s="15">
        <v>2025</v>
      </c>
      <c r="Z5" s="14">
        <v>2026</v>
      </c>
      <c r="AA5" s="15"/>
      <c r="AB5" s="96"/>
      <c r="AC5" s="1"/>
      <c r="AD5" s="15">
        <v>2025</v>
      </c>
      <c r="AE5" s="14">
        <v>2026</v>
      </c>
      <c r="AF5" s="1"/>
      <c r="AG5" s="1"/>
    </row>
    <row r="6" spans="1:33" x14ac:dyDescent="0.25">
      <c r="A6" s="16"/>
      <c r="B6" s="17" t="s">
        <v>5</v>
      </c>
      <c r="C6" s="18">
        <v>378.97539270999994</v>
      </c>
      <c r="D6" s="19">
        <v>389.22179586314519</v>
      </c>
      <c r="E6" s="19">
        <v>402.48451838031707</v>
      </c>
      <c r="F6" s="19">
        <v>414.96601429482462</v>
      </c>
      <c r="G6" s="19">
        <v>433.67258912709167</v>
      </c>
      <c r="H6" s="19">
        <v>454.86615270584167</v>
      </c>
      <c r="I6" s="20">
        <v>477.71852298660571</v>
      </c>
      <c r="J6" s="1"/>
      <c r="K6" s="21" t="s">
        <v>5</v>
      </c>
      <c r="L6" s="22">
        <v>2.7037119956192068E-2</v>
      </c>
      <c r="M6" s="23">
        <v>3.4074973853301938E-2</v>
      </c>
      <c r="N6" s="23">
        <v>3.1011120538836368E-2</v>
      </c>
      <c r="O6" s="23">
        <v>4.5079775663209976E-2</v>
      </c>
      <c r="P6" s="23">
        <v>4.8869963447330189E-2</v>
      </c>
      <c r="Q6" s="24">
        <v>5.0239768654632089E-2</v>
      </c>
      <c r="R6" s="1"/>
      <c r="S6" s="17" t="s">
        <v>5</v>
      </c>
      <c r="T6" s="18">
        <v>378.97539270999994</v>
      </c>
      <c r="U6" s="25"/>
      <c r="V6" s="25">
        <f>D6</f>
        <v>389.22179586314519</v>
      </c>
      <c r="W6" s="20">
        <f>E6</f>
        <v>402.48451838031707</v>
      </c>
      <c r="X6" s="25"/>
      <c r="Y6" s="25">
        <v>0</v>
      </c>
      <c r="Z6" s="20">
        <v>4.0705184419197167</v>
      </c>
      <c r="AA6" s="25"/>
      <c r="AB6" s="18">
        <f>Y6+Z6</f>
        <v>4.0705184419197167</v>
      </c>
      <c r="AC6" s="1"/>
      <c r="AD6" s="26">
        <v>0</v>
      </c>
      <c r="AE6" s="27">
        <v>1.0216805741136259E-2</v>
      </c>
      <c r="AF6" s="1"/>
      <c r="AG6" s="1"/>
    </row>
    <row r="7" spans="1:33" x14ac:dyDescent="0.25">
      <c r="A7" s="16"/>
      <c r="B7" s="28" t="s">
        <v>6</v>
      </c>
      <c r="C7" s="29">
        <v>340.39238700999994</v>
      </c>
      <c r="D7" s="30">
        <v>344.41917017726877</v>
      </c>
      <c r="E7" s="30">
        <v>401.85338812548247</v>
      </c>
      <c r="F7" s="30">
        <v>412.18447280389478</v>
      </c>
      <c r="G7" s="30">
        <v>426.97516454763655</v>
      </c>
      <c r="H7" s="30">
        <v>446.04512272284575</v>
      </c>
      <c r="I7" s="31">
        <v>464.37774904990533</v>
      </c>
      <c r="J7" s="1"/>
      <c r="K7" s="32" t="s">
        <v>6</v>
      </c>
      <c r="L7" s="33">
        <v>1.1829827343202481E-2</v>
      </c>
      <c r="M7" s="34">
        <v>0.16675673981402639</v>
      </c>
      <c r="N7" s="34">
        <v>2.5708591699583616E-2</v>
      </c>
      <c r="O7" s="34">
        <v>3.5883670345774332E-2</v>
      </c>
      <c r="P7" s="34">
        <v>4.4662921309282844E-2</v>
      </c>
      <c r="Q7" s="35">
        <v>4.1100385125050876E-2</v>
      </c>
      <c r="R7" s="1"/>
      <c r="S7" s="28" t="s">
        <v>6</v>
      </c>
      <c r="T7" s="29">
        <v>340.39238700999994</v>
      </c>
      <c r="U7" s="36"/>
      <c r="V7" s="36">
        <f t="shared" ref="V7:W18" si="0">D7</f>
        <v>344.41917017726877</v>
      </c>
      <c r="W7" s="31">
        <f t="shared" si="0"/>
        <v>401.85338812548247</v>
      </c>
      <c r="X7" s="36"/>
      <c r="Y7" s="36">
        <v>-0.25529741552730911</v>
      </c>
      <c r="Z7" s="31">
        <v>1.8362495069850411</v>
      </c>
      <c r="AA7" s="36"/>
      <c r="AB7" s="29">
        <f t="shared" ref="AB7:AB20" si="1">Y7+Z7</f>
        <v>1.580952091457732</v>
      </c>
      <c r="AC7" s="1"/>
      <c r="AD7" s="37">
        <v>-7.4069140458909999E-4</v>
      </c>
      <c r="AE7" s="38">
        <v>4.590427083516202E-3</v>
      </c>
      <c r="AF7" s="1"/>
      <c r="AG7" s="1"/>
    </row>
    <row r="8" spans="1:33" x14ac:dyDescent="0.25">
      <c r="A8" s="16"/>
      <c r="B8" s="28" t="s">
        <v>8</v>
      </c>
      <c r="C8" s="29">
        <v>353.34258546000007</v>
      </c>
      <c r="D8" s="30">
        <v>385.01266911359949</v>
      </c>
      <c r="E8" s="30">
        <v>393.45926323966057</v>
      </c>
      <c r="F8" s="30">
        <v>410.46382007361956</v>
      </c>
      <c r="G8" s="30">
        <v>428.83071071580281</v>
      </c>
      <c r="H8" s="30">
        <v>448.95973092490209</v>
      </c>
      <c r="I8" s="31">
        <v>469.91641854836826</v>
      </c>
      <c r="J8" s="1"/>
      <c r="K8" s="32" t="s">
        <v>8</v>
      </c>
      <c r="L8" s="33">
        <v>8.9629965242852494E-2</v>
      </c>
      <c r="M8" s="34">
        <v>2.1938483597195413E-2</v>
      </c>
      <c r="N8" s="34">
        <v>4.3218087417607132E-2</v>
      </c>
      <c r="O8" s="34">
        <v>4.4746673747978694E-2</v>
      </c>
      <c r="P8" s="34">
        <v>4.693931592609113E-2</v>
      </c>
      <c r="Q8" s="35">
        <v>4.6678323644513187E-2</v>
      </c>
      <c r="R8" s="1"/>
      <c r="S8" s="28" t="s">
        <v>8</v>
      </c>
      <c r="T8" s="29">
        <v>353.34258546000007</v>
      </c>
      <c r="U8" s="36"/>
      <c r="V8" s="36">
        <f t="shared" si="0"/>
        <v>385.01266911359949</v>
      </c>
      <c r="W8" s="31">
        <f t="shared" si="0"/>
        <v>393.45926323966057</v>
      </c>
      <c r="X8" s="36"/>
      <c r="Y8" s="36">
        <v>1.9711651158831387</v>
      </c>
      <c r="Z8" s="31">
        <v>2.8895825474622256</v>
      </c>
      <c r="AA8" s="36"/>
      <c r="AB8" s="29">
        <f t="shared" si="1"/>
        <v>4.8607476633453643</v>
      </c>
      <c r="AC8" s="1"/>
      <c r="AD8" s="37">
        <v>5.1460875526816441E-3</v>
      </c>
      <c r="AE8" s="38">
        <v>7.3983790609171152E-3</v>
      </c>
      <c r="AF8" s="1"/>
      <c r="AG8" s="1"/>
    </row>
    <row r="9" spans="1:33" x14ac:dyDescent="0.25">
      <c r="A9" s="16"/>
      <c r="B9" s="28" t="s">
        <v>7</v>
      </c>
      <c r="C9" s="29">
        <v>40.454220449999994</v>
      </c>
      <c r="D9" s="30">
        <v>40.809831084999999</v>
      </c>
      <c r="E9" s="30">
        <v>40.218796531000002</v>
      </c>
      <c r="F9" s="30">
        <v>39.990209703999994</v>
      </c>
      <c r="G9" s="30">
        <v>39.914112768999999</v>
      </c>
      <c r="H9" s="30">
        <v>39.799336531000002</v>
      </c>
      <c r="I9" s="31">
        <v>39.776403004000002</v>
      </c>
      <c r="J9" s="1"/>
      <c r="K9" s="32" t="s">
        <v>7</v>
      </c>
      <c r="L9" s="33">
        <v>8.7904458680529984E-3</v>
      </c>
      <c r="M9" s="34">
        <v>-1.4482651319212114E-2</v>
      </c>
      <c r="N9" s="34">
        <v>-5.683581974508245E-3</v>
      </c>
      <c r="O9" s="34">
        <v>-1.9028891211936294E-3</v>
      </c>
      <c r="P9" s="34">
        <v>-2.8755803408246905E-3</v>
      </c>
      <c r="Q9" s="35">
        <v>-5.7622887713559834E-4</v>
      </c>
      <c r="R9" s="1"/>
      <c r="S9" s="28" t="s">
        <v>7</v>
      </c>
      <c r="T9" s="29">
        <v>40.454220449999994</v>
      </c>
      <c r="U9" s="36"/>
      <c r="V9" s="36">
        <f t="shared" si="0"/>
        <v>40.809831084999999</v>
      </c>
      <c r="W9" s="31">
        <f t="shared" si="0"/>
        <v>40.218796531000002</v>
      </c>
      <c r="X9" s="36"/>
      <c r="Y9" s="36">
        <v>1.651926607</v>
      </c>
      <c r="Z9" s="31">
        <v>0.67190288899999473</v>
      </c>
      <c r="AA9" s="36"/>
      <c r="AB9" s="29">
        <f t="shared" si="1"/>
        <v>2.3238294959999948</v>
      </c>
      <c r="AC9" s="1"/>
      <c r="AD9" s="37">
        <v>4.2186287264889266E-2</v>
      </c>
      <c r="AE9" s="38">
        <v>1.6990029484551306E-2</v>
      </c>
      <c r="AF9" s="1"/>
      <c r="AG9" s="1"/>
    </row>
    <row r="10" spans="1:33" x14ac:dyDescent="0.25">
      <c r="A10" s="16"/>
      <c r="B10" s="17" t="s">
        <v>9</v>
      </c>
      <c r="C10" s="18">
        <v>217.66814565999999</v>
      </c>
      <c r="D10" s="19">
        <v>217.39742002643098</v>
      </c>
      <c r="E10" s="19">
        <v>222.75530613497835</v>
      </c>
      <c r="F10" s="19">
        <v>236.13198414214133</v>
      </c>
      <c r="G10" s="19">
        <v>249.10877578628637</v>
      </c>
      <c r="H10" s="19">
        <v>263.0453179194115</v>
      </c>
      <c r="I10" s="20">
        <v>283.95082035944461</v>
      </c>
      <c r="J10" s="1"/>
      <c r="K10" s="21" t="s">
        <v>9</v>
      </c>
      <c r="L10" s="22">
        <v>-1.2437540309269135E-3</v>
      </c>
      <c r="M10" s="23">
        <v>2.4645582766787077E-2</v>
      </c>
      <c r="N10" s="23">
        <v>6.005099604252484E-2</v>
      </c>
      <c r="O10" s="23">
        <v>5.4955671046805543E-2</v>
      </c>
      <c r="P10" s="23">
        <v>5.5945608857559836E-2</v>
      </c>
      <c r="Q10" s="24">
        <v>7.9474907994514732E-2</v>
      </c>
      <c r="R10" s="1"/>
      <c r="S10" s="17" t="s">
        <v>9</v>
      </c>
      <c r="T10" s="18">
        <v>217.66814565999999</v>
      </c>
      <c r="U10" s="25"/>
      <c r="V10" s="25">
        <f t="shared" si="0"/>
        <v>217.39742002643098</v>
      </c>
      <c r="W10" s="20">
        <f t="shared" si="0"/>
        <v>222.75530613497835</v>
      </c>
      <c r="X10" s="25"/>
      <c r="Y10" s="25">
        <v>0</v>
      </c>
      <c r="Z10" s="20">
        <v>0</v>
      </c>
      <c r="AA10" s="25"/>
      <c r="AB10" s="18">
        <f t="shared" si="1"/>
        <v>0</v>
      </c>
      <c r="AC10" s="1"/>
      <c r="AD10" s="26">
        <v>0</v>
      </c>
      <c r="AE10" s="27">
        <v>0</v>
      </c>
      <c r="AF10" s="1"/>
      <c r="AG10" s="1"/>
    </row>
    <row r="11" spans="1:33" x14ac:dyDescent="0.25">
      <c r="A11" s="16"/>
      <c r="B11" s="39" t="s">
        <v>10</v>
      </c>
      <c r="C11" s="40">
        <v>14.737976960000001</v>
      </c>
      <c r="D11" s="41">
        <v>14.658122271722263</v>
      </c>
      <c r="E11" s="19">
        <v>14.085955051478209</v>
      </c>
      <c r="F11" s="19">
        <v>14.370908238097824</v>
      </c>
      <c r="G11" s="19">
        <v>14.62991393230612</v>
      </c>
      <c r="H11" s="19">
        <v>14.994365448873598</v>
      </c>
      <c r="I11" s="42">
        <v>15.377156326872726</v>
      </c>
      <c r="J11" s="1"/>
      <c r="K11" s="43" t="s">
        <v>10</v>
      </c>
      <c r="L11" s="44">
        <v>-5.4182937383109309E-3</v>
      </c>
      <c r="M11" s="45">
        <v>-3.9034141593145999E-2</v>
      </c>
      <c r="N11" s="45">
        <v>2.0229596472389089E-2</v>
      </c>
      <c r="O11" s="45">
        <v>1.8022917544046502E-2</v>
      </c>
      <c r="P11" s="45">
        <v>2.4911391704272923E-2</v>
      </c>
      <c r="Q11" s="46">
        <v>2.5528981490035907E-2</v>
      </c>
      <c r="R11" s="1"/>
      <c r="S11" s="17" t="s">
        <v>10</v>
      </c>
      <c r="T11" s="18">
        <v>14.737976960000001</v>
      </c>
      <c r="U11" s="25"/>
      <c r="V11" s="25">
        <f t="shared" si="0"/>
        <v>14.658122271722263</v>
      </c>
      <c r="W11" s="20">
        <f t="shared" si="0"/>
        <v>14.085955051478209</v>
      </c>
      <c r="X11" s="25"/>
      <c r="Y11" s="25">
        <v>6.0001218124655864E-2</v>
      </c>
      <c r="Z11" s="20">
        <v>0.1934129579288868</v>
      </c>
      <c r="AA11" s="25"/>
      <c r="AB11" s="18">
        <f t="shared" si="1"/>
        <v>0.25341417605354266</v>
      </c>
      <c r="AC11" s="1"/>
      <c r="AD11" s="26">
        <v>4.1102014364970962E-3</v>
      </c>
      <c r="AE11" s="27">
        <v>1.3922071038294348E-2</v>
      </c>
      <c r="AF11" s="1"/>
      <c r="AG11" s="1"/>
    </row>
    <row r="12" spans="1:33" x14ac:dyDescent="0.25">
      <c r="A12" s="16"/>
      <c r="B12" s="17" t="s">
        <v>16</v>
      </c>
      <c r="C12" s="18">
        <v>39.191858209999999</v>
      </c>
      <c r="D12" s="19">
        <v>36.834046658322769</v>
      </c>
      <c r="E12" s="19">
        <v>35.6063595299889</v>
      </c>
      <c r="F12" s="19">
        <v>35.682634126150724</v>
      </c>
      <c r="G12" s="19">
        <v>36.027577373742481</v>
      </c>
      <c r="H12" s="19">
        <v>36.025545261136401</v>
      </c>
      <c r="I12" s="20">
        <v>35.808356344236863</v>
      </c>
      <c r="J12" s="1"/>
      <c r="K12" s="21" t="s">
        <v>16</v>
      </c>
      <c r="L12" s="22">
        <v>-6.0160749180186213E-2</v>
      </c>
      <c r="M12" s="23">
        <v>-3.333022677964359E-2</v>
      </c>
      <c r="N12" s="23">
        <v>2.1421621634074572E-3</v>
      </c>
      <c r="O12" s="23">
        <v>9.6669782385532255E-3</v>
      </c>
      <c r="P12" s="23">
        <v>-5.640436449561026E-5</v>
      </c>
      <c r="Q12" s="24">
        <v>-6.028747526934386E-3</v>
      </c>
      <c r="R12" s="1"/>
      <c r="S12" s="17" t="s">
        <v>16</v>
      </c>
      <c r="T12" s="18">
        <v>39.191858209999999</v>
      </c>
      <c r="U12" s="25"/>
      <c r="V12" s="25">
        <f t="shared" si="0"/>
        <v>36.834046658322769</v>
      </c>
      <c r="W12" s="20">
        <f t="shared" si="0"/>
        <v>35.6063595299889</v>
      </c>
      <c r="X12" s="25"/>
      <c r="Y12" s="25">
        <v>-0.49382207651996168</v>
      </c>
      <c r="Z12" s="20">
        <v>-0.86972107572002955</v>
      </c>
      <c r="AA12" s="25"/>
      <c r="AB12" s="18">
        <f t="shared" si="1"/>
        <v>-1.3635431522399912</v>
      </c>
      <c r="AC12" s="1"/>
      <c r="AD12" s="26">
        <v>-1.3229313466241788E-2</v>
      </c>
      <c r="AE12" s="27">
        <v>-2.3843600005202026E-2</v>
      </c>
      <c r="AF12" s="1"/>
      <c r="AG12" s="1"/>
    </row>
    <row r="13" spans="1:33" x14ac:dyDescent="0.25">
      <c r="A13" s="16"/>
      <c r="B13" s="17" t="s">
        <v>3</v>
      </c>
      <c r="C13" s="18">
        <v>18.365003549999994</v>
      </c>
      <c r="D13" s="19">
        <v>22.581792365124659</v>
      </c>
      <c r="E13" s="19">
        <v>22.571645799993622</v>
      </c>
      <c r="F13" s="19">
        <v>22.693541663573786</v>
      </c>
      <c r="G13" s="19">
        <v>22.869446675722269</v>
      </c>
      <c r="H13" s="19">
        <v>23.059785212057122</v>
      </c>
      <c r="I13" s="20">
        <v>23.254282611376325</v>
      </c>
      <c r="J13" s="1"/>
      <c r="K13" s="21" t="s">
        <v>3</v>
      </c>
      <c r="L13" s="22">
        <v>0.22961001905848621</v>
      </c>
      <c r="M13" s="23">
        <v>-4.4932505653128008E-4</v>
      </c>
      <c r="N13" s="23">
        <v>5.400397678586577E-3</v>
      </c>
      <c r="O13" s="23">
        <v>7.7513247934690721E-3</v>
      </c>
      <c r="P13" s="23">
        <v>8.3228308508622728E-3</v>
      </c>
      <c r="Q13" s="24">
        <v>8.4344844295214383E-3</v>
      </c>
      <c r="R13" s="1"/>
      <c r="S13" s="17" t="s">
        <v>3</v>
      </c>
      <c r="T13" s="18">
        <v>18.365003549999994</v>
      </c>
      <c r="U13" s="25"/>
      <c r="V13" s="25">
        <f t="shared" si="0"/>
        <v>22.581792365124659</v>
      </c>
      <c r="W13" s="20">
        <f t="shared" si="0"/>
        <v>22.571645799993622</v>
      </c>
      <c r="X13" s="25"/>
      <c r="Y13" s="25">
        <v>-0.24736757481238669</v>
      </c>
      <c r="Z13" s="20">
        <v>-3.8977011683272167E-3</v>
      </c>
      <c r="AA13" s="25"/>
      <c r="AB13" s="18">
        <f t="shared" si="1"/>
        <v>-0.25126527598071391</v>
      </c>
      <c r="AC13" s="1"/>
      <c r="AD13" s="26">
        <v>-1.0835596906027423E-2</v>
      </c>
      <c r="AE13" s="27">
        <v>-1.7265148757661386E-4</v>
      </c>
      <c r="AF13" s="1"/>
      <c r="AG13" s="1"/>
    </row>
    <row r="14" spans="1:33" x14ac:dyDescent="0.25">
      <c r="A14" s="16"/>
      <c r="B14" s="17" t="s">
        <v>1</v>
      </c>
      <c r="C14" s="18">
        <v>73.605423019999975</v>
      </c>
      <c r="D14" s="19">
        <v>75.510700580000005</v>
      </c>
      <c r="E14" s="19">
        <v>73.553949477521954</v>
      </c>
      <c r="F14" s="19">
        <v>65.179062172519451</v>
      </c>
      <c r="G14" s="19">
        <v>62.99344651229945</v>
      </c>
      <c r="H14" s="19">
        <v>64.958962380045648</v>
      </c>
      <c r="I14" s="20">
        <v>65.062754782023944</v>
      </c>
      <c r="J14" s="1"/>
      <c r="K14" s="21" t="s">
        <v>1</v>
      </c>
      <c r="L14" s="22">
        <v>2.5885016101087066E-2</v>
      </c>
      <c r="M14" s="23">
        <v>-2.5913560428498017E-2</v>
      </c>
      <c r="N14" s="23">
        <v>-0.11386047064083027</v>
      </c>
      <c r="O14" s="23">
        <v>-3.3532480943573528E-2</v>
      </c>
      <c r="P14" s="23">
        <v>3.1201910302882663E-2</v>
      </c>
      <c r="Q14" s="24">
        <v>1.5978149615607506E-3</v>
      </c>
      <c r="R14" s="1"/>
      <c r="S14" s="17" t="s">
        <v>1</v>
      </c>
      <c r="T14" s="18">
        <v>73.605423019999975</v>
      </c>
      <c r="U14" s="25"/>
      <c r="V14" s="25">
        <f t="shared" si="0"/>
        <v>75.510700580000005</v>
      </c>
      <c r="W14" s="20">
        <f t="shared" si="0"/>
        <v>73.553949477521954</v>
      </c>
      <c r="X14" s="25"/>
      <c r="Y14" s="25">
        <v>-0.2839739999999864</v>
      </c>
      <c r="Z14" s="20">
        <v>-0.37549200000000837</v>
      </c>
      <c r="AA14" s="25"/>
      <c r="AB14" s="18">
        <f t="shared" si="1"/>
        <v>-0.65946599999999478</v>
      </c>
      <c r="AC14" s="1"/>
      <c r="AD14" s="26">
        <v>-3.7466220624808866E-3</v>
      </c>
      <c r="AE14" s="27">
        <v>-5.079059066260827E-3</v>
      </c>
      <c r="AF14" s="1"/>
      <c r="AG14" s="1"/>
    </row>
    <row r="15" spans="1:33" x14ac:dyDescent="0.25">
      <c r="A15" s="16"/>
      <c r="B15" s="17" t="s">
        <v>11</v>
      </c>
      <c r="C15" s="18">
        <v>19.400414169999998</v>
      </c>
      <c r="D15" s="19">
        <v>20.783370000000001</v>
      </c>
      <c r="E15" s="19">
        <v>20.82338</v>
      </c>
      <c r="F15" s="19">
        <v>21.162212</v>
      </c>
      <c r="G15" s="19">
        <v>21.458734</v>
      </c>
      <c r="H15" s="19">
        <v>21.74605</v>
      </c>
      <c r="I15" s="20">
        <v>22.009781</v>
      </c>
      <c r="J15" s="1"/>
      <c r="K15" s="21" t="s">
        <v>11</v>
      </c>
      <c r="L15" s="22">
        <v>7.1284861131395427E-2</v>
      </c>
      <c r="M15" s="23">
        <v>1.9250968442556804E-3</v>
      </c>
      <c r="N15" s="23">
        <v>1.6271709972156323E-2</v>
      </c>
      <c r="O15" s="23">
        <v>1.4011862276023024E-2</v>
      </c>
      <c r="P15" s="23">
        <v>1.3389233493457775E-2</v>
      </c>
      <c r="Q15" s="24">
        <v>1.212776573216745E-2</v>
      </c>
      <c r="R15" s="1"/>
      <c r="S15" s="17" t="s">
        <v>11</v>
      </c>
      <c r="T15" s="18">
        <v>19.400414169999998</v>
      </c>
      <c r="U15" s="25"/>
      <c r="V15" s="25">
        <f t="shared" si="0"/>
        <v>20.783370000000001</v>
      </c>
      <c r="W15" s="20">
        <f t="shared" si="0"/>
        <v>20.82338</v>
      </c>
      <c r="X15" s="25"/>
      <c r="Y15" s="25">
        <v>-0.16269499999999937</v>
      </c>
      <c r="Z15" s="20">
        <v>-0.76606400000000008</v>
      </c>
      <c r="AA15" s="25"/>
      <c r="AB15" s="18">
        <f t="shared" si="1"/>
        <v>-0.92875899999999945</v>
      </c>
      <c r="AC15" s="1"/>
      <c r="AD15" s="26">
        <v>-7.7673300450465943E-3</v>
      </c>
      <c r="AE15" s="27">
        <v>-3.5483266729796292E-2</v>
      </c>
      <c r="AF15" s="1"/>
      <c r="AG15" s="1"/>
    </row>
    <row r="16" spans="1:33" x14ac:dyDescent="0.25">
      <c r="A16" s="16"/>
      <c r="B16" s="17" t="s">
        <v>0</v>
      </c>
      <c r="C16" s="18">
        <v>84.12476660999998</v>
      </c>
      <c r="D16" s="19">
        <v>82.782848200000004</v>
      </c>
      <c r="E16" s="19">
        <v>78.873202879999994</v>
      </c>
      <c r="F16" s="19">
        <v>80.382623129200013</v>
      </c>
      <c r="G16" s="19">
        <v>81.820630495307981</v>
      </c>
      <c r="H16" s="19">
        <v>83.326865692993337</v>
      </c>
      <c r="I16" s="20">
        <v>84.792189592063025</v>
      </c>
      <c r="J16" s="1"/>
      <c r="K16" s="21" t="s">
        <v>0</v>
      </c>
      <c r="L16" s="22">
        <v>-1.5951526097196522E-2</v>
      </c>
      <c r="M16" s="23">
        <v>-4.7227721744418139E-2</v>
      </c>
      <c r="N16" s="23">
        <v>1.9137301315080402E-2</v>
      </c>
      <c r="O16" s="23">
        <v>1.7889530225912553E-2</v>
      </c>
      <c r="P16" s="23">
        <v>1.8408990355699206E-2</v>
      </c>
      <c r="Q16" s="24">
        <v>1.7585251609828711E-2</v>
      </c>
      <c r="R16" s="1"/>
      <c r="S16" s="17" t="s">
        <v>0</v>
      </c>
      <c r="T16" s="18">
        <v>84.12476660999998</v>
      </c>
      <c r="U16" s="25"/>
      <c r="V16" s="25">
        <f t="shared" si="0"/>
        <v>82.782848200000004</v>
      </c>
      <c r="W16" s="20">
        <f t="shared" si="0"/>
        <v>78.873202879999994</v>
      </c>
      <c r="X16" s="25"/>
      <c r="Y16" s="25">
        <v>2.2135279999999966</v>
      </c>
      <c r="Z16" s="20">
        <v>0</v>
      </c>
      <c r="AA16" s="25"/>
      <c r="AB16" s="18">
        <f t="shared" si="1"/>
        <v>2.2135279999999966</v>
      </c>
      <c r="AC16" s="1"/>
      <c r="AD16" s="26">
        <v>2.747358416957324E-2</v>
      </c>
      <c r="AE16" s="27">
        <v>0</v>
      </c>
      <c r="AF16" s="1"/>
      <c r="AG16" s="1"/>
    </row>
    <row r="17" spans="1:33" x14ac:dyDescent="0.25">
      <c r="A17" s="16"/>
      <c r="B17" s="17" t="s">
        <v>2</v>
      </c>
      <c r="C17" s="18">
        <v>21.886611959999996</v>
      </c>
      <c r="D17" s="19">
        <v>55.951538679999985</v>
      </c>
      <c r="E17" s="19">
        <v>13.330412000000001</v>
      </c>
      <c r="F17" s="19">
        <v>8.6303000500000007</v>
      </c>
      <c r="G17" s="19">
        <v>8.4690501709999992</v>
      </c>
      <c r="H17" s="19">
        <v>8.5903446144200011</v>
      </c>
      <c r="I17" s="20">
        <v>8.7140649467083993</v>
      </c>
      <c r="J17" s="1"/>
      <c r="K17" s="21" t="s">
        <v>2</v>
      </c>
      <c r="L17" s="22">
        <v>1.5564275906319853</v>
      </c>
      <c r="M17" s="23">
        <v>-0.76175075226724753</v>
      </c>
      <c r="N17" s="23">
        <v>-0.35258564776542545</v>
      </c>
      <c r="O17" s="23">
        <v>-1.8684156757678649E-2</v>
      </c>
      <c r="P17" s="23">
        <v>1.4322083465196922E-2</v>
      </c>
      <c r="Q17" s="24">
        <v>1.4402254838614681E-2</v>
      </c>
      <c r="R17" s="1"/>
      <c r="S17" s="17" t="s">
        <v>2</v>
      </c>
      <c r="T17" s="18">
        <v>21.886611959999996</v>
      </c>
      <c r="U17" s="25"/>
      <c r="V17" s="25">
        <f t="shared" si="0"/>
        <v>55.951538679999985</v>
      </c>
      <c r="W17" s="20">
        <f t="shared" si="0"/>
        <v>13.330412000000001</v>
      </c>
      <c r="X17" s="25"/>
      <c r="Y17" s="25">
        <v>0</v>
      </c>
      <c r="Z17" s="20">
        <v>0</v>
      </c>
      <c r="AA17" s="25"/>
      <c r="AB17" s="18">
        <f t="shared" si="1"/>
        <v>0</v>
      </c>
      <c r="AC17" s="1"/>
      <c r="AD17" s="26">
        <v>0</v>
      </c>
      <c r="AE17" s="27">
        <v>0</v>
      </c>
      <c r="AF17" s="1"/>
      <c r="AG17" s="1"/>
    </row>
    <row r="18" spans="1:33" x14ac:dyDescent="0.25">
      <c r="A18" s="16"/>
      <c r="B18" s="17" t="s">
        <v>4</v>
      </c>
      <c r="C18" s="18">
        <v>113.02087376999999</v>
      </c>
      <c r="D18" s="19">
        <v>281.693263</v>
      </c>
      <c r="E18" s="19">
        <v>200.51847977999998</v>
      </c>
      <c r="F18" s="19">
        <v>182.50265628700001</v>
      </c>
      <c r="G18" s="19">
        <v>192.08592992418201</v>
      </c>
      <c r="H18" s="19">
        <v>203.00476545089816</v>
      </c>
      <c r="I18" s="20">
        <v>203.25879201431795</v>
      </c>
      <c r="J18" s="1"/>
      <c r="K18" s="21" t="s">
        <v>4</v>
      </c>
      <c r="L18" s="22">
        <v>1.4924003292812271</v>
      </c>
      <c r="M18" s="23">
        <v>-0.28816728648565526</v>
      </c>
      <c r="N18" s="23">
        <v>-8.9846200274239729E-2</v>
      </c>
      <c r="O18" s="23">
        <v>5.2510324135291109E-2</v>
      </c>
      <c r="P18" s="23">
        <v>5.6843494632979663E-2</v>
      </c>
      <c r="Q18" s="24">
        <v>1.2513330061763028E-3</v>
      </c>
      <c r="R18" s="1"/>
      <c r="S18" s="17" t="s">
        <v>4</v>
      </c>
      <c r="T18" s="18">
        <v>113.02087376999999</v>
      </c>
      <c r="U18" s="25"/>
      <c r="V18" s="25">
        <f t="shared" si="0"/>
        <v>281.693263</v>
      </c>
      <c r="W18" s="20">
        <f t="shared" si="0"/>
        <v>200.51847977999998</v>
      </c>
      <c r="X18" s="25"/>
      <c r="Y18" s="25">
        <v>0</v>
      </c>
      <c r="Z18" s="20">
        <v>0</v>
      </c>
      <c r="AA18" s="25"/>
      <c r="AB18" s="18">
        <f t="shared" si="1"/>
        <v>0</v>
      </c>
      <c r="AC18" s="1"/>
      <c r="AD18" s="26">
        <v>0</v>
      </c>
      <c r="AE18" s="27">
        <v>0</v>
      </c>
      <c r="AF18" s="1"/>
      <c r="AG18" s="1"/>
    </row>
    <row r="19" spans="1:33" x14ac:dyDescent="0.25">
      <c r="A19" s="16"/>
      <c r="B19" s="47" t="s">
        <v>27</v>
      </c>
      <c r="C19" s="48">
        <v>1715.1656595399998</v>
      </c>
      <c r="D19" s="49">
        <v>1967.656568020614</v>
      </c>
      <c r="E19" s="49">
        <v>1920.1346569304208</v>
      </c>
      <c r="F19" s="49">
        <v>1944.3404386850223</v>
      </c>
      <c r="G19" s="49">
        <v>2018.8560820303776</v>
      </c>
      <c r="H19" s="49">
        <v>2108.4223448644252</v>
      </c>
      <c r="I19" s="50">
        <v>2194.0172915659232</v>
      </c>
      <c r="J19" s="1"/>
      <c r="K19" s="47" t="s">
        <v>27</v>
      </c>
      <c r="L19" s="51">
        <v>0.14721079977098617</v>
      </c>
      <c r="M19" s="52">
        <v>-2.4151527183424282E-2</v>
      </c>
      <c r="N19" s="52">
        <v>1.2606293869669383E-2</v>
      </c>
      <c r="O19" s="52">
        <v>3.83243807837228E-2</v>
      </c>
      <c r="P19" s="52">
        <v>4.4364857718817818E-2</v>
      </c>
      <c r="Q19" s="53">
        <v>4.059667974492176E-2</v>
      </c>
      <c r="R19" s="1"/>
      <c r="S19" s="47" t="s">
        <v>28</v>
      </c>
      <c r="T19" s="48">
        <v>1715.1656595399998</v>
      </c>
      <c r="U19" s="54"/>
      <c r="V19" s="54">
        <f>SUM(V6:V18)</f>
        <v>1967.656568020614</v>
      </c>
      <c r="W19" s="50">
        <f>SUM(W6:W18)</f>
        <v>1920.1346569304208</v>
      </c>
      <c r="X19" s="54"/>
      <c r="Y19" s="54">
        <v>4.453464874148148</v>
      </c>
      <c r="Z19" s="50">
        <v>7.6464915664074997</v>
      </c>
      <c r="AA19" s="54"/>
      <c r="AB19" s="48">
        <f t="shared" si="1"/>
        <v>12.099956440555648</v>
      </c>
      <c r="AC19" s="1"/>
      <c r="AD19" s="55">
        <v>2.2684687422358518E-3</v>
      </c>
      <c r="AE19" s="56">
        <v>3.9981902659000923E-3</v>
      </c>
      <c r="AF19" s="1"/>
      <c r="AG19" s="1"/>
    </row>
    <row r="20" spans="1:33" x14ac:dyDescent="0.25">
      <c r="A20" s="16"/>
      <c r="B20" s="47" t="s">
        <v>29</v>
      </c>
      <c r="C20" s="48">
        <v>1580.2581738099998</v>
      </c>
      <c r="D20" s="49">
        <v>1630.011766340614</v>
      </c>
      <c r="E20" s="49">
        <v>1706.2857651504207</v>
      </c>
      <c r="F20" s="49">
        <v>1753.2074823480223</v>
      </c>
      <c r="G20" s="49">
        <v>1818.3011019351957</v>
      </c>
      <c r="H20" s="49">
        <v>1896.8272347991074</v>
      </c>
      <c r="I20" s="50">
        <v>1982.0444346048969</v>
      </c>
      <c r="J20" s="1"/>
      <c r="K20" s="47" t="s">
        <v>29</v>
      </c>
      <c r="L20" s="57">
        <v>3.148447092708806E-2</v>
      </c>
      <c r="M20" s="58">
        <v>4.6793526516095252E-2</v>
      </c>
      <c r="N20" s="58">
        <v>2.7499331094440027E-2</v>
      </c>
      <c r="O20" s="58">
        <v>3.7128303547960817E-2</v>
      </c>
      <c r="P20" s="58">
        <v>4.3186539776243427E-2</v>
      </c>
      <c r="Q20" s="59">
        <v>4.4926178959474372E-2</v>
      </c>
      <c r="R20" s="1"/>
      <c r="S20" s="47" t="s">
        <v>30</v>
      </c>
      <c r="T20" s="48">
        <v>1580.2581738099998</v>
      </c>
      <c r="U20" s="54"/>
      <c r="V20" s="54">
        <f>V19-V17-V18</f>
        <v>1630.011766340614</v>
      </c>
      <c r="W20" s="50">
        <f>W19-W17-W18</f>
        <v>1706.2857651504207</v>
      </c>
      <c r="X20" s="54"/>
      <c r="Y20" s="54">
        <v>4.453464874148148</v>
      </c>
      <c r="Z20" s="50">
        <v>7.6464915664074997</v>
      </c>
      <c r="AA20" s="54"/>
      <c r="AB20" s="48">
        <f t="shared" si="1"/>
        <v>12.099956440555648</v>
      </c>
      <c r="AC20" s="1"/>
      <c r="AD20" s="55">
        <v>2.7396525059300014E-3</v>
      </c>
      <c r="AE20" s="56">
        <v>4.5015393705538642E-3</v>
      </c>
      <c r="AF20" s="1"/>
      <c r="AG20" s="1"/>
    </row>
    <row r="21" spans="1:33" x14ac:dyDescent="0.25">
      <c r="A21" s="1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9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x14ac:dyDescent="0.25">
      <c r="A22" s="16"/>
      <c r="B22" s="60" t="s">
        <v>48</v>
      </c>
      <c r="C22" s="61"/>
      <c r="E22" s="61"/>
      <c r="F22" s="61"/>
      <c r="G22" s="61"/>
      <c r="H22" s="61"/>
      <c r="I22" s="61"/>
      <c r="J22" s="1"/>
      <c r="K22" s="1"/>
      <c r="L22" s="1"/>
      <c r="M22" s="1"/>
      <c r="N22" s="1"/>
      <c r="O22" s="1"/>
      <c r="P22" s="1"/>
      <c r="Q22" s="1"/>
      <c r="R22" s="1"/>
      <c r="S22" s="60" t="s">
        <v>31</v>
      </c>
      <c r="T22" s="62">
        <v>1.7100000000000001E-2</v>
      </c>
      <c r="U22" s="62"/>
      <c r="V22" s="62">
        <f>L20</f>
        <v>3.148447092708806E-2</v>
      </c>
      <c r="W22" s="62">
        <f>M20</f>
        <v>4.6793526516095252E-2</v>
      </c>
      <c r="X22" s="62"/>
      <c r="Y22" s="62"/>
      <c r="Z22" s="62"/>
      <c r="AA22" s="60"/>
      <c r="AB22" s="1"/>
      <c r="AC22" s="1"/>
      <c r="AD22" s="62"/>
      <c r="AE22" s="62"/>
      <c r="AF22" s="1"/>
      <c r="AG22" s="1"/>
    </row>
    <row r="23" spans="1:33" x14ac:dyDescent="0.25">
      <c r="A23" s="16"/>
      <c r="B23" s="60" t="s">
        <v>47</v>
      </c>
      <c r="C23" s="63"/>
      <c r="D23" s="63"/>
      <c r="E23" s="63"/>
      <c r="F23" s="63"/>
      <c r="G23" s="63"/>
      <c r="H23" s="63"/>
      <c r="I23" s="63"/>
      <c r="J23" s="1"/>
      <c r="K23" s="1"/>
      <c r="L23" s="1"/>
      <c r="M23" s="1"/>
      <c r="N23" s="1"/>
      <c r="O23" s="1"/>
      <c r="P23" s="1"/>
      <c r="Q23" s="1"/>
      <c r="R23" s="1"/>
      <c r="S23" s="60" t="s">
        <v>32</v>
      </c>
      <c r="T23" s="62">
        <v>3.70945737798705E-2</v>
      </c>
      <c r="U23" s="62"/>
      <c r="V23" s="62">
        <v>2.7213850898496927E-2</v>
      </c>
      <c r="W23" s="62">
        <v>3.4427104091125926E-2</v>
      </c>
      <c r="X23" s="62"/>
      <c r="Y23" s="62"/>
      <c r="Z23" s="62"/>
      <c r="AA23" s="61"/>
      <c r="AB23" s="1"/>
      <c r="AC23" s="1"/>
      <c r="AD23" s="62"/>
      <c r="AE23" s="62"/>
      <c r="AF23" s="1"/>
      <c r="AG23" s="1"/>
    </row>
    <row r="24" spans="1:33" x14ac:dyDescent="0.25">
      <c r="A24" s="16"/>
      <c r="B24" s="60" t="s">
        <v>49</v>
      </c>
      <c r="C24" s="63"/>
      <c r="D24" s="63"/>
      <c r="E24" s="63"/>
      <c r="F24" s="63"/>
      <c r="G24" s="63"/>
      <c r="H24" s="63"/>
      <c r="I24" s="63"/>
      <c r="J24" s="1"/>
      <c r="K24" s="1"/>
      <c r="L24" s="1"/>
      <c r="M24" s="1"/>
      <c r="N24" s="1"/>
      <c r="O24" s="1"/>
      <c r="P24" s="1"/>
      <c r="Q24" s="1"/>
      <c r="R24" s="1"/>
      <c r="S24" s="60"/>
      <c r="T24" s="63"/>
      <c r="U24" s="63"/>
      <c r="V24" s="63"/>
      <c r="W24" s="63"/>
      <c r="X24" s="63"/>
      <c r="Y24" s="63"/>
      <c r="Z24" s="63"/>
      <c r="AA24" s="63"/>
      <c r="AB24" s="1"/>
      <c r="AC24" s="1"/>
      <c r="AD24" s="63"/>
      <c r="AE24" s="63"/>
      <c r="AF24" s="1"/>
      <c r="AG24" s="1"/>
    </row>
    <row r="25" spans="1:33" x14ac:dyDescent="0.25">
      <c r="A25" s="16"/>
      <c r="B25" s="60" t="s">
        <v>50</v>
      </c>
      <c r="C25" s="63"/>
      <c r="D25" s="63"/>
      <c r="E25" s="63"/>
      <c r="F25" s="63"/>
      <c r="G25" s="63"/>
      <c r="H25" s="63"/>
      <c r="I25" s="63"/>
      <c r="J25" s="1"/>
      <c r="K25" s="1"/>
      <c r="L25" s="1"/>
      <c r="M25" s="1"/>
      <c r="N25" s="1"/>
      <c r="O25" s="1"/>
      <c r="P25" s="1"/>
      <c r="Q25" s="1"/>
      <c r="R25" s="1"/>
      <c r="S25" s="64"/>
      <c r="T25" s="63"/>
      <c r="U25" s="63"/>
      <c r="V25" s="63"/>
      <c r="W25" s="63"/>
      <c r="X25" s="63"/>
      <c r="Y25" s="65"/>
      <c r="Z25" s="65"/>
      <c r="AA25" s="63"/>
      <c r="AB25" s="1"/>
      <c r="AC25" s="1"/>
      <c r="AD25" s="63"/>
      <c r="AE25" s="63"/>
      <c r="AF25" s="1"/>
      <c r="AG25" s="1"/>
    </row>
    <row r="26" spans="1:33" x14ac:dyDescent="0.25">
      <c r="A26" s="16"/>
      <c r="B26" s="64"/>
      <c r="C26" s="63"/>
      <c r="D26" s="63"/>
      <c r="E26" s="63"/>
      <c r="F26" s="63"/>
      <c r="G26" s="63"/>
      <c r="H26" s="63"/>
      <c r="I26" s="63"/>
      <c r="J26" s="1"/>
      <c r="K26" s="1"/>
      <c r="L26" s="1"/>
      <c r="M26" s="1"/>
      <c r="N26" s="1"/>
      <c r="O26" s="1"/>
      <c r="P26" s="1"/>
      <c r="Q26" s="1"/>
      <c r="R26" s="1"/>
      <c r="S26" s="64"/>
      <c r="T26" s="63"/>
      <c r="U26" s="63"/>
      <c r="V26" s="63"/>
      <c r="W26" s="63"/>
      <c r="X26" s="63"/>
      <c r="Y26" s="65"/>
      <c r="Z26" s="65"/>
      <c r="AA26" s="63"/>
      <c r="AB26" s="1"/>
      <c r="AC26" s="1"/>
      <c r="AD26" s="63"/>
      <c r="AE26" s="63"/>
      <c r="AF26" s="1"/>
      <c r="AG26" s="1"/>
    </row>
    <row r="27" spans="1:33" x14ac:dyDescent="0.25">
      <c r="A27" s="16"/>
      <c r="B27" s="64"/>
      <c r="C27" s="63"/>
      <c r="D27" s="63"/>
      <c r="E27" s="63"/>
      <c r="F27" s="63"/>
      <c r="G27" s="63"/>
      <c r="H27" s="63"/>
      <c r="I27" s="6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60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32.25" customHeight="1" x14ac:dyDescent="0.25">
      <c r="A28" s="16"/>
      <c r="B28" s="4" t="s">
        <v>21</v>
      </c>
      <c r="C28" s="5" t="s">
        <v>22</v>
      </c>
      <c r="D28" s="6" t="s">
        <v>40</v>
      </c>
      <c r="E28" s="7"/>
      <c r="F28" s="7"/>
      <c r="G28" s="7"/>
      <c r="H28" s="7"/>
      <c r="I28" s="8"/>
      <c r="J28" s="1"/>
      <c r="K28" s="4" t="s">
        <v>21</v>
      </c>
      <c r="L28" s="9" t="s">
        <v>43</v>
      </c>
      <c r="M28" s="7"/>
      <c r="N28" s="7"/>
      <c r="O28" s="7"/>
      <c r="P28" s="7"/>
      <c r="Q28" s="8"/>
      <c r="R28" s="1"/>
      <c r="S28" s="88" t="s">
        <v>21</v>
      </c>
      <c r="T28" s="5" t="s">
        <v>22</v>
      </c>
      <c r="U28" s="10"/>
      <c r="V28" s="93" t="s">
        <v>40</v>
      </c>
      <c r="W28" s="94"/>
      <c r="X28" s="10"/>
      <c r="Y28" s="93" t="s">
        <v>41</v>
      </c>
      <c r="Z28" s="94"/>
      <c r="AA28" s="10"/>
      <c r="AB28" s="95" t="s">
        <v>23</v>
      </c>
      <c r="AC28" s="1"/>
      <c r="AD28" s="93" t="s">
        <v>42</v>
      </c>
      <c r="AE28" s="94"/>
      <c r="AF28" s="1"/>
      <c r="AG28" s="1"/>
    </row>
    <row r="29" spans="1:33" x14ac:dyDescent="0.25">
      <c r="A29" s="16"/>
      <c r="B29" s="11"/>
      <c r="C29" s="12">
        <v>2024</v>
      </c>
      <c r="D29" s="13">
        <v>2025</v>
      </c>
      <c r="E29" s="13">
        <v>2026</v>
      </c>
      <c r="F29" s="13">
        <v>2027</v>
      </c>
      <c r="G29" s="13">
        <v>2028</v>
      </c>
      <c r="H29" s="13">
        <v>2029</v>
      </c>
      <c r="I29" s="14">
        <v>2030</v>
      </c>
      <c r="J29" s="1"/>
      <c r="K29" s="12"/>
      <c r="L29" s="13">
        <v>2025</v>
      </c>
      <c r="M29" s="13">
        <v>2026</v>
      </c>
      <c r="N29" s="13">
        <v>2027</v>
      </c>
      <c r="O29" s="13">
        <v>2028</v>
      </c>
      <c r="P29" s="13">
        <v>2029</v>
      </c>
      <c r="Q29" s="14">
        <v>2030</v>
      </c>
      <c r="R29" s="1"/>
      <c r="S29" s="89"/>
      <c r="T29" s="12">
        <v>2024</v>
      </c>
      <c r="U29" s="15"/>
      <c r="V29" s="15">
        <v>2025</v>
      </c>
      <c r="W29" s="14">
        <v>2026</v>
      </c>
      <c r="X29" s="15"/>
      <c r="Y29" s="15">
        <v>2025</v>
      </c>
      <c r="Z29" s="14">
        <v>2026</v>
      </c>
      <c r="AA29" s="15"/>
      <c r="AB29" s="96"/>
      <c r="AC29" s="1"/>
      <c r="AD29" s="15">
        <v>2025</v>
      </c>
      <c r="AE29" s="14">
        <v>2026</v>
      </c>
      <c r="AF29" s="1"/>
      <c r="AG29" s="1"/>
    </row>
    <row r="30" spans="1:33" x14ac:dyDescent="0.25">
      <c r="A30" s="16"/>
      <c r="B30" s="66" t="s">
        <v>15</v>
      </c>
      <c r="C30" s="67">
        <v>360.03367132999995</v>
      </c>
      <c r="D30" s="30">
        <v>385.43236657028757</v>
      </c>
      <c r="E30" s="30">
        <v>392.65406047163015</v>
      </c>
      <c r="F30" s="30">
        <v>408.70056371058314</v>
      </c>
      <c r="G30" s="30">
        <v>424.01998961144284</v>
      </c>
      <c r="H30" s="30">
        <v>439.43108818235942</v>
      </c>
      <c r="I30" s="31">
        <v>456.78435812220977</v>
      </c>
      <c r="J30" s="19"/>
      <c r="K30" s="32" t="s">
        <v>15</v>
      </c>
      <c r="L30" s="33">
        <f t="shared" ref="L30:Q40" si="2">D30/C30-1</f>
        <v>7.0545333014165879E-2</v>
      </c>
      <c r="M30" s="34">
        <f t="shared" si="2"/>
        <v>1.8736604726800055E-2</v>
      </c>
      <c r="N30" s="34">
        <f t="shared" si="2"/>
        <v>4.086677015304252E-2</v>
      </c>
      <c r="O30" s="34">
        <f t="shared" si="2"/>
        <v>3.748325121398155E-2</v>
      </c>
      <c r="P30" s="34">
        <f t="shared" si="2"/>
        <v>3.634521708525762E-2</v>
      </c>
      <c r="Q30" s="35">
        <f t="shared" si="2"/>
        <v>3.9490310099882908E-2</v>
      </c>
      <c r="R30" s="1"/>
      <c r="S30" s="66" t="s">
        <v>15</v>
      </c>
      <c r="T30" s="67">
        <v>360.03367132999995</v>
      </c>
      <c r="U30" s="36"/>
      <c r="V30" s="36">
        <f>D30</f>
        <v>385.43236657028757</v>
      </c>
      <c r="W30" s="31">
        <f t="shared" ref="W30:W40" si="3">E30</f>
        <v>392.65406047163015</v>
      </c>
      <c r="X30" s="68"/>
      <c r="Y30" s="36">
        <v>2.5750095337149901</v>
      </c>
      <c r="Z30" s="31">
        <v>4.646599259751099</v>
      </c>
      <c r="AA30" s="36"/>
      <c r="AB30" s="29">
        <f>Y30+Z30</f>
        <v>7.2216087934660891</v>
      </c>
      <c r="AC30" s="1"/>
      <c r="AD30" s="37">
        <v>6.7257674075962282E-3</v>
      </c>
      <c r="AE30" s="38">
        <v>1.1975540999232814E-2</v>
      </c>
      <c r="AF30" s="1"/>
      <c r="AG30" s="1"/>
    </row>
    <row r="31" spans="1:33" x14ac:dyDescent="0.25">
      <c r="A31" s="16"/>
      <c r="B31" s="39" t="s">
        <v>46</v>
      </c>
      <c r="C31" s="18">
        <v>11.220686000000001</v>
      </c>
      <c r="D31" s="19">
        <v>10.114293</v>
      </c>
      <c r="E31" s="19">
        <v>9.7223369999999996</v>
      </c>
      <c r="F31" s="19">
        <v>3.87141</v>
      </c>
      <c r="G31" s="19">
        <v>2.9549370000000001</v>
      </c>
      <c r="H31" s="19">
        <v>3.1983769999999998</v>
      </c>
      <c r="I31" s="20">
        <v>3.0426690000000001</v>
      </c>
      <c r="J31" s="19"/>
      <c r="K31" s="21" t="str">
        <f>B31</f>
        <v>Payroll Expense Tax Fund - Interest Income</v>
      </c>
      <c r="L31" s="22">
        <f t="shared" ref="L31" si="4">D31/C31-1</f>
        <v>-9.8602973115904047E-2</v>
      </c>
      <c r="M31" s="23">
        <f t="shared" ref="M31" si="5">E31/D31-1</f>
        <v>-3.8752683949337841E-2</v>
      </c>
      <c r="N31" s="23">
        <f t="shared" ref="N31" si="6">F31/E31-1</f>
        <v>-0.60180252957699365</v>
      </c>
      <c r="O31" s="23">
        <f t="shared" ref="O31" si="7">G31/F31-1</f>
        <v>-0.23672847877130032</v>
      </c>
      <c r="P31" s="23">
        <f t="shared" ref="P31" si="8">H31/G31-1</f>
        <v>8.2384159120820311E-2</v>
      </c>
      <c r="Q31" s="24">
        <f t="shared" ref="Q31" si="9">I31/H31-1</f>
        <v>-4.8683441633053159E-2</v>
      </c>
      <c r="R31" s="1"/>
      <c r="S31" s="17" t="str">
        <f>K31</f>
        <v>Payroll Expense Tax Fund - Interest Income</v>
      </c>
      <c r="T31" s="18">
        <f>C31</f>
        <v>11.220686000000001</v>
      </c>
      <c r="U31" s="25"/>
      <c r="V31" s="25">
        <f>D31</f>
        <v>10.114293</v>
      </c>
      <c r="W31" s="20">
        <f t="shared" ref="W31" si="10">E31</f>
        <v>9.7223369999999996</v>
      </c>
      <c r="X31" s="25"/>
      <c r="Y31" s="25">
        <v>1.6987781399999999</v>
      </c>
      <c r="Z31" s="20">
        <v>2.3068219999999995</v>
      </c>
      <c r="AA31" s="25"/>
      <c r="AB31" s="18">
        <f>Y31+Z31</f>
        <v>4.0056001399999994</v>
      </c>
      <c r="AC31" s="1"/>
      <c r="AD31" s="26">
        <v>0.2018626510986874</v>
      </c>
      <c r="AE31" s="27">
        <v>0.31108048463255744</v>
      </c>
      <c r="AF31" s="1"/>
      <c r="AG31" s="1"/>
    </row>
    <row r="32" spans="1:33" x14ac:dyDescent="0.25">
      <c r="A32" s="16"/>
      <c r="B32" s="28" t="s">
        <v>35</v>
      </c>
      <c r="C32" s="29">
        <v>62.72578094</v>
      </c>
      <c r="D32" s="30">
        <v>69.625871313566705</v>
      </c>
      <c r="E32" s="30">
        <v>76.111142941859924</v>
      </c>
      <c r="F32" s="30">
        <v>90.588924324645376</v>
      </c>
      <c r="G32" s="30">
        <v>99.160592230168106</v>
      </c>
      <c r="H32" s="30">
        <v>106.96849334901609</v>
      </c>
      <c r="I32" s="31">
        <v>115.95065179743825</v>
      </c>
      <c r="J32" s="19"/>
      <c r="K32" s="32" t="s">
        <v>35</v>
      </c>
      <c r="L32" s="33">
        <f t="shared" si="2"/>
        <v>0.11000405686725445</v>
      </c>
      <c r="M32" s="34">
        <f t="shared" si="2"/>
        <v>9.3144566896494307E-2</v>
      </c>
      <c r="N32" s="34">
        <f t="shared" si="2"/>
        <v>0.19021894591498634</v>
      </c>
      <c r="O32" s="34">
        <f t="shared" si="2"/>
        <v>9.4621588339036666E-2</v>
      </c>
      <c r="P32" s="34">
        <f t="shared" si="2"/>
        <v>7.8739960535174625E-2</v>
      </c>
      <c r="Q32" s="35">
        <f t="shared" si="2"/>
        <v>8.3970131458384056E-2</v>
      </c>
      <c r="R32" s="1"/>
      <c r="S32" s="28" t="s">
        <v>35</v>
      </c>
      <c r="T32" s="29">
        <v>62.72578094</v>
      </c>
      <c r="U32" s="36"/>
      <c r="V32" s="36">
        <f t="shared" ref="V32:V40" si="11">D32</f>
        <v>69.625871313566705</v>
      </c>
      <c r="W32" s="31">
        <f t="shared" si="3"/>
        <v>76.111142941859924</v>
      </c>
      <c r="X32" s="30"/>
      <c r="Y32" s="36">
        <v>1.4073655821558191</v>
      </c>
      <c r="Z32" s="31">
        <v>-1.1312377225512051</v>
      </c>
      <c r="AA32" s="36"/>
      <c r="AB32" s="29">
        <f t="shared" ref="AB32:AB40" si="12">Y32+Z32</f>
        <v>0.27612785960461395</v>
      </c>
      <c r="AC32" s="1"/>
      <c r="AD32" s="37">
        <v>2.0630261056975963E-2</v>
      </c>
      <c r="AE32" s="38">
        <v>-1.4645298511266835E-2</v>
      </c>
      <c r="AF32" s="1"/>
      <c r="AG32" s="1"/>
    </row>
    <row r="33" spans="1:33" x14ac:dyDescent="0.25">
      <c r="A33" s="16"/>
      <c r="B33" s="28" t="s">
        <v>14</v>
      </c>
      <c r="C33" s="29">
        <v>24.611962629999994</v>
      </c>
      <c r="D33" s="30">
        <v>23.873903889400001</v>
      </c>
      <c r="E33" s="30">
        <v>25.391777573866538</v>
      </c>
      <c r="F33" s="30">
        <v>26.120616469460266</v>
      </c>
      <c r="G33" s="30">
        <v>26.759046659724369</v>
      </c>
      <c r="H33" s="30">
        <v>27.363075404137408</v>
      </c>
      <c r="I33" s="31">
        <v>27.975131453399495</v>
      </c>
      <c r="J33" s="19"/>
      <c r="K33" s="32" t="s">
        <v>14</v>
      </c>
      <c r="L33" s="33">
        <f t="shared" si="2"/>
        <v>-2.9987805186261651E-2</v>
      </c>
      <c r="M33" s="34">
        <f t="shared" si="2"/>
        <v>6.3578780056179784E-2</v>
      </c>
      <c r="N33" s="34">
        <f t="shared" si="2"/>
        <v>2.8703736612117225E-2</v>
      </c>
      <c r="O33" s="34">
        <f t="shared" si="2"/>
        <v>2.4441620319740176E-2</v>
      </c>
      <c r="P33" s="34">
        <f t="shared" si="2"/>
        <v>2.2572879822440717E-2</v>
      </c>
      <c r="Q33" s="35">
        <f t="shared" si="2"/>
        <v>2.236795536402103E-2</v>
      </c>
      <c r="R33" s="1"/>
      <c r="S33" s="28" t="s">
        <v>14</v>
      </c>
      <c r="T33" s="29">
        <v>24.611962629999994</v>
      </c>
      <c r="U33" s="36"/>
      <c r="V33" s="36">
        <f t="shared" si="11"/>
        <v>23.873903889400001</v>
      </c>
      <c r="W33" s="31">
        <f t="shared" si="3"/>
        <v>25.391777573866538</v>
      </c>
      <c r="X33" s="30"/>
      <c r="Y33" s="36">
        <v>0</v>
      </c>
      <c r="Z33" s="31">
        <v>0</v>
      </c>
      <c r="AA33" s="36"/>
      <c r="AB33" s="29">
        <f t="shared" si="12"/>
        <v>0</v>
      </c>
      <c r="AC33" s="1"/>
      <c r="AD33" s="37">
        <v>0</v>
      </c>
      <c r="AE33" s="38">
        <v>0</v>
      </c>
      <c r="AF33" s="1"/>
      <c r="AG33" s="1"/>
    </row>
    <row r="34" spans="1:33" x14ac:dyDescent="0.25">
      <c r="A34" s="16"/>
      <c r="B34" s="17" t="s">
        <v>12</v>
      </c>
      <c r="C34" s="18">
        <v>20.145787630000008</v>
      </c>
      <c r="D34" s="19">
        <v>20.294604</v>
      </c>
      <c r="E34" s="19">
        <v>22.337793000000001</v>
      </c>
      <c r="F34" s="19">
        <v>21.351662999999999</v>
      </c>
      <c r="G34" s="19">
        <v>21.071708000000001</v>
      </c>
      <c r="H34" s="19">
        <v>21.544673</v>
      </c>
      <c r="I34" s="20">
        <v>21.721920000000001</v>
      </c>
      <c r="J34" s="19"/>
      <c r="K34" s="21" t="s">
        <v>12</v>
      </c>
      <c r="L34" s="22">
        <f t="shared" si="2"/>
        <v>7.38697204265093E-3</v>
      </c>
      <c r="M34" s="23">
        <f t="shared" si="2"/>
        <v>0.10067646552748699</v>
      </c>
      <c r="N34" s="23">
        <f t="shared" si="2"/>
        <v>-4.4146259211910621E-2</v>
      </c>
      <c r="O34" s="23">
        <f t="shared" si="2"/>
        <v>-1.3111625075760913E-2</v>
      </c>
      <c r="P34" s="23">
        <f t="shared" si="2"/>
        <v>2.2445498960027344E-2</v>
      </c>
      <c r="Q34" s="24">
        <f t="shared" si="2"/>
        <v>8.2269524350637724E-3</v>
      </c>
      <c r="R34" s="1"/>
      <c r="S34" s="17" t="s">
        <v>12</v>
      </c>
      <c r="T34" s="18">
        <v>20.145787630000008</v>
      </c>
      <c r="U34" s="25"/>
      <c r="V34" s="25">
        <f t="shared" si="11"/>
        <v>20.294604</v>
      </c>
      <c r="W34" s="20">
        <f t="shared" si="3"/>
        <v>22.337793000000001</v>
      </c>
      <c r="X34" s="25"/>
      <c r="Y34" s="25">
        <v>0.24783499999999847</v>
      </c>
      <c r="Z34" s="20">
        <v>0.172346000000001</v>
      </c>
      <c r="AA34" s="25"/>
      <c r="AB34" s="18">
        <f t="shared" si="12"/>
        <v>0.42018099999999947</v>
      </c>
      <c r="AC34" s="1"/>
      <c r="AD34" s="26">
        <v>1.2362840116529439E-2</v>
      </c>
      <c r="AE34" s="27">
        <v>7.7754353431267464E-3</v>
      </c>
      <c r="AF34" s="1"/>
      <c r="AG34" s="1"/>
    </row>
    <row r="35" spans="1:33" x14ac:dyDescent="0.25">
      <c r="A35" s="16"/>
      <c r="B35" s="17" t="s">
        <v>13</v>
      </c>
      <c r="C35" s="18">
        <v>12.059209270000002</v>
      </c>
      <c r="D35" s="19">
        <v>12.070143379675809</v>
      </c>
      <c r="E35" s="19">
        <v>12.498874238064159</v>
      </c>
      <c r="F35" s="19">
        <v>11.981710956156231</v>
      </c>
      <c r="G35" s="19">
        <v>12.249728751133803</v>
      </c>
      <c r="H35" s="19">
        <v>12.600995121655847</v>
      </c>
      <c r="I35" s="20">
        <v>12.962334210159366</v>
      </c>
      <c r="J35" s="19"/>
      <c r="K35" s="21" t="s">
        <v>13</v>
      </c>
      <c r="L35" s="22">
        <f t="shared" si="2"/>
        <v>9.0670204248044506E-4</v>
      </c>
      <c r="M35" s="23">
        <f t="shared" si="2"/>
        <v>3.5519947435774801E-2</v>
      </c>
      <c r="N35" s="23">
        <f t="shared" si="2"/>
        <v>-4.1376788985759694E-2</v>
      </c>
      <c r="O35" s="23">
        <f t="shared" si="2"/>
        <v>2.2368908410352217E-2</v>
      </c>
      <c r="P35" s="23">
        <f t="shared" si="2"/>
        <v>2.8675440710434597E-2</v>
      </c>
      <c r="Q35" s="24">
        <f t="shared" si="2"/>
        <v>2.8675440710434597E-2</v>
      </c>
      <c r="R35" s="1"/>
      <c r="S35" s="17" t="s">
        <v>13</v>
      </c>
      <c r="T35" s="18">
        <v>12.059209270000002</v>
      </c>
      <c r="U35" s="25"/>
      <c r="V35" s="25">
        <f t="shared" si="11"/>
        <v>12.070143379675809</v>
      </c>
      <c r="W35" s="20">
        <f t="shared" si="3"/>
        <v>12.498874238064159</v>
      </c>
      <c r="X35" s="19"/>
      <c r="Y35" s="25">
        <v>0.19159817467044959</v>
      </c>
      <c r="Z35" s="20">
        <v>-0.41840714225441999</v>
      </c>
      <c r="AA35" s="25"/>
      <c r="AB35" s="18">
        <f t="shared" si="12"/>
        <v>-0.2268089675839704</v>
      </c>
      <c r="AC35" s="1"/>
      <c r="AD35" s="26">
        <v>1.6129767691561714E-2</v>
      </c>
      <c r="AE35" s="27">
        <v>-3.2391269488944219E-2</v>
      </c>
      <c r="AF35" s="1"/>
      <c r="AG35" s="1"/>
    </row>
    <row r="36" spans="1:33" x14ac:dyDescent="0.25">
      <c r="A36" s="16"/>
      <c r="B36" s="17"/>
      <c r="C36" s="18"/>
      <c r="D36" s="19"/>
      <c r="E36" s="19"/>
      <c r="F36" s="19"/>
      <c r="G36" s="19"/>
      <c r="H36" s="19"/>
      <c r="I36" s="20"/>
      <c r="J36" s="19"/>
      <c r="K36" s="21"/>
      <c r="L36" s="22"/>
      <c r="M36" s="23"/>
      <c r="N36" s="23"/>
      <c r="O36" s="23"/>
      <c r="P36" s="23"/>
      <c r="Q36" s="24"/>
      <c r="R36" s="1"/>
      <c r="S36" s="17"/>
      <c r="T36" s="18"/>
      <c r="U36" s="25"/>
      <c r="V36" s="25"/>
      <c r="W36" s="20"/>
      <c r="X36" s="19"/>
      <c r="Y36" s="25"/>
      <c r="Z36" s="20"/>
      <c r="AA36" s="19"/>
      <c r="AB36" s="18"/>
      <c r="AC36" s="1"/>
      <c r="AD36" s="26"/>
      <c r="AE36" s="27"/>
      <c r="AF36" s="1"/>
      <c r="AG36" s="1"/>
    </row>
    <row r="37" spans="1:33" x14ac:dyDescent="0.25">
      <c r="A37" s="16"/>
      <c r="B37" s="28" t="s">
        <v>18</v>
      </c>
      <c r="C37" s="29">
        <v>53.015545519999996</v>
      </c>
      <c r="D37" s="30">
        <v>53.792890395260734</v>
      </c>
      <c r="E37" s="30">
        <v>56.632502314954074</v>
      </c>
      <c r="F37" s="30">
        <v>57.959006663181221</v>
      </c>
      <c r="G37" s="30">
        <v>59.990551884614973</v>
      </c>
      <c r="H37" s="30">
        <v>62.662045021101456</v>
      </c>
      <c r="I37" s="31">
        <v>65.222991052560928</v>
      </c>
      <c r="J37" s="19"/>
      <c r="K37" s="32" t="s">
        <v>18</v>
      </c>
      <c r="L37" s="33">
        <f t="shared" si="2"/>
        <v>1.4662583731548828E-2</v>
      </c>
      <c r="M37" s="34">
        <f t="shared" si="2"/>
        <v>5.2787866553151597E-2</v>
      </c>
      <c r="N37" s="34">
        <f t="shared" si="2"/>
        <v>2.3423022010399031E-2</v>
      </c>
      <c r="O37" s="34">
        <f t="shared" si="2"/>
        <v>3.5051415446778256E-2</v>
      </c>
      <c r="P37" s="34">
        <f t="shared" si="2"/>
        <v>4.4531897983282276E-2</v>
      </c>
      <c r="Q37" s="35">
        <f t="shared" si="2"/>
        <v>4.0869174164313904E-2</v>
      </c>
      <c r="R37" s="1"/>
      <c r="S37" s="28" t="s">
        <v>18</v>
      </c>
      <c r="T37" s="29">
        <v>53.015545519999996</v>
      </c>
      <c r="U37" s="36"/>
      <c r="V37" s="36">
        <f t="shared" si="11"/>
        <v>53.792890395260734</v>
      </c>
      <c r="W37" s="31">
        <f t="shared" si="3"/>
        <v>56.632502314954074</v>
      </c>
      <c r="X37" s="36"/>
      <c r="Y37" s="36">
        <v>1.814097515417501E-2</v>
      </c>
      <c r="Z37" s="31">
        <v>0.28012821188542603</v>
      </c>
      <c r="AA37" s="36"/>
      <c r="AB37" s="29">
        <f t="shared" si="12"/>
        <v>0.29826918703960104</v>
      </c>
      <c r="AC37" s="1"/>
      <c r="AD37" s="37">
        <v>3.3735117968558548E-4</v>
      </c>
      <c r="AE37" s="38">
        <v>4.9710099413571296E-3</v>
      </c>
      <c r="AF37" s="1"/>
      <c r="AG37" s="1"/>
    </row>
    <row r="38" spans="1:33" x14ac:dyDescent="0.25">
      <c r="A38" s="16"/>
      <c r="B38" s="17" t="s">
        <v>19</v>
      </c>
      <c r="C38" s="18">
        <v>19.619424189999997</v>
      </c>
      <c r="D38" s="19">
        <v>21.340613999999999</v>
      </c>
      <c r="E38" s="19">
        <v>22.122776999999999</v>
      </c>
      <c r="F38" s="19">
        <v>24.442719</v>
      </c>
      <c r="G38" s="19">
        <v>22.443878000000002</v>
      </c>
      <c r="H38" s="19">
        <v>22.632421999999998</v>
      </c>
      <c r="I38" s="20">
        <v>22.480616000000001</v>
      </c>
      <c r="J38" s="19"/>
      <c r="K38" s="21" t="s">
        <v>19</v>
      </c>
      <c r="L38" s="22">
        <f t="shared" si="2"/>
        <v>8.772886468693053E-2</v>
      </c>
      <c r="M38" s="23">
        <f t="shared" si="2"/>
        <v>3.665138219547015E-2</v>
      </c>
      <c r="N38" s="23">
        <f t="shared" si="2"/>
        <v>0.10486667202765743</v>
      </c>
      <c r="O38" s="23">
        <f t="shared" si="2"/>
        <v>-8.177654049044214E-2</v>
      </c>
      <c r="P38" s="23">
        <f t="shared" si="2"/>
        <v>8.4006872609090344E-3</v>
      </c>
      <c r="Q38" s="24">
        <f t="shared" si="2"/>
        <v>-6.7074571161671592E-3</v>
      </c>
      <c r="R38" s="1"/>
      <c r="S38" s="17" t="s">
        <v>19</v>
      </c>
      <c r="T38" s="18">
        <v>19.619424189999997</v>
      </c>
      <c r="U38" s="25"/>
      <c r="V38" s="25">
        <f t="shared" si="11"/>
        <v>21.340613999999999</v>
      </c>
      <c r="W38" s="20">
        <f t="shared" si="3"/>
        <v>22.122776999999999</v>
      </c>
      <c r="X38" s="19"/>
      <c r="Y38" s="25">
        <v>0.29798599999999809</v>
      </c>
      <c r="Z38" s="20">
        <v>-0.22335100000000097</v>
      </c>
      <c r="AA38" s="25"/>
      <c r="AB38" s="18">
        <f t="shared" si="12"/>
        <v>7.463499999999712E-2</v>
      </c>
      <c r="AC38" s="1"/>
      <c r="AD38" s="26">
        <v>1.4161063912739413E-2</v>
      </c>
      <c r="AE38" s="27">
        <v>-9.9950649168393246E-3</v>
      </c>
      <c r="AF38" s="1"/>
      <c r="AG38" s="1"/>
    </row>
    <row r="39" spans="1:33" x14ac:dyDescent="0.25">
      <c r="A39" s="16"/>
      <c r="B39" s="17" t="s">
        <v>17</v>
      </c>
      <c r="C39" s="18">
        <v>50.028480410000007</v>
      </c>
      <c r="D39" s="19">
        <v>50.334407404459682</v>
      </c>
      <c r="E39" s="19">
        <v>52.100698936007689</v>
      </c>
      <c r="F39" s="19">
        <v>52.047334068364052</v>
      </c>
      <c r="G39" s="19">
        <v>51.610899519268905</v>
      </c>
      <c r="H39" s="19">
        <v>52.092429257621994</v>
      </c>
      <c r="I39" s="20">
        <v>52.431605740632975</v>
      </c>
      <c r="J39" s="19"/>
      <c r="K39" s="21" t="s">
        <v>17</v>
      </c>
      <c r="L39" s="22">
        <f t="shared" si="2"/>
        <v>6.1150567027521419E-3</v>
      </c>
      <c r="M39" s="23">
        <f t="shared" si="2"/>
        <v>3.5091135917326932E-2</v>
      </c>
      <c r="N39" s="23">
        <f t="shared" si="2"/>
        <v>-1.0242639491109262E-3</v>
      </c>
      <c r="O39" s="23">
        <f t="shared" si="2"/>
        <v>-8.3853391707228164E-3</v>
      </c>
      <c r="P39" s="23">
        <f t="shared" si="2"/>
        <v>9.3300008881518348E-3</v>
      </c>
      <c r="Q39" s="24">
        <f t="shared" si="2"/>
        <v>6.5110513724286889E-3</v>
      </c>
      <c r="R39" s="1"/>
      <c r="S39" s="17" t="s">
        <v>17</v>
      </c>
      <c r="T39" s="18">
        <v>50.028480410000007</v>
      </c>
      <c r="U39" s="25"/>
      <c r="V39" s="25">
        <f t="shared" si="11"/>
        <v>50.334407404459682</v>
      </c>
      <c r="W39" s="20">
        <f t="shared" si="3"/>
        <v>52.100698936007689</v>
      </c>
      <c r="X39" s="19"/>
      <c r="Y39" s="25">
        <v>0.15455868550570528</v>
      </c>
      <c r="Z39" s="20">
        <v>1.5853766066678077</v>
      </c>
      <c r="AA39" s="25"/>
      <c r="AB39" s="18">
        <f t="shared" si="12"/>
        <v>1.7399352921735129</v>
      </c>
      <c r="AC39" s="1"/>
      <c r="AD39" s="26">
        <v>3.0800946884346203E-3</v>
      </c>
      <c r="AE39" s="27">
        <v>3.1384073852519068E-2</v>
      </c>
      <c r="AF39" s="1"/>
      <c r="AG39" s="1"/>
    </row>
    <row r="40" spans="1:33" x14ac:dyDescent="0.25">
      <c r="A40" s="1"/>
      <c r="B40" s="69" t="s">
        <v>44</v>
      </c>
      <c r="C40" s="70">
        <v>8.5012580200000034</v>
      </c>
      <c r="D40" s="71">
        <v>7.9486774363587918</v>
      </c>
      <c r="E40" s="71">
        <v>17.67102496965083</v>
      </c>
      <c r="F40" s="71">
        <v>18.90572287048662</v>
      </c>
      <c r="G40" s="71">
        <v>18.366171595885206</v>
      </c>
      <c r="H40" s="71">
        <v>18.183559765038009</v>
      </c>
      <c r="I40" s="72">
        <v>18.011559861445356</v>
      </c>
      <c r="J40" s="19"/>
      <c r="K40" s="69" t="s">
        <v>44</v>
      </c>
      <c r="L40" s="57">
        <f t="shared" si="2"/>
        <v>-6.4999860296113154E-2</v>
      </c>
      <c r="M40" s="58">
        <f t="shared" si="2"/>
        <v>1.2231402785097476</v>
      </c>
      <c r="N40" s="58">
        <f t="shared" si="2"/>
        <v>6.9871323421042408E-2</v>
      </c>
      <c r="O40" s="58">
        <f t="shared" si="2"/>
        <v>-2.8539044938805214E-2</v>
      </c>
      <c r="P40" s="58">
        <f t="shared" si="2"/>
        <v>-9.9428359303856961E-3</v>
      </c>
      <c r="Q40" s="59">
        <f t="shared" si="2"/>
        <v>-9.4590886391432427E-3</v>
      </c>
      <c r="R40" s="1"/>
      <c r="S40" s="69" t="s">
        <v>44</v>
      </c>
      <c r="T40" s="70">
        <v>8.5012580200000034</v>
      </c>
      <c r="U40" s="73"/>
      <c r="V40" s="73">
        <f t="shared" si="11"/>
        <v>7.9486774363587918</v>
      </c>
      <c r="W40" s="72">
        <f t="shared" si="3"/>
        <v>17.67102496965083</v>
      </c>
      <c r="X40" s="73"/>
      <c r="Y40" s="73">
        <v>-0.20594401384564254</v>
      </c>
      <c r="Z40" s="72">
        <v>-6.239122221657567E-3</v>
      </c>
      <c r="AA40" s="73"/>
      <c r="AB40" s="70">
        <f t="shared" si="12"/>
        <v>-0.2121831360673001</v>
      </c>
      <c r="AC40" s="1"/>
      <c r="AD40" s="74">
        <v>-2.5254883393818317E-2</v>
      </c>
      <c r="AE40" s="75">
        <v>-3.5294614535552604E-4</v>
      </c>
      <c r="AF40" s="1"/>
      <c r="AG40" s="1"/>
    </row>
    <row r="41" spans="1:3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76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76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76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30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2"/>
      <c r="T44" s="77"/>
      <c r="U44" s="77"/>
      <c r="V44" s="77"/>
      <c r="W44" s="77"/>
      <c r="X44" s="77"/>
      <c r="Y44" s="78"/>
      <c r="Z44" s="78"/>
      <c r="AA44" s="78"/>
      <c r="AB44" s="78"/>
      <c r="AC44" s="1"/>
      <c r="AD44" s="77"/>
      <c r="AE44" s="77"/>
      <c r="AF44" s="1"/>
      <c r="AG44" s="1"/>
    </row>
    <row r="45" spans="1:3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77"/>
      <c r="U45" s="1"/>
      <c r="V45" s="77"/>
      <c r="W45" s="77"/>
      <c r="X45" s="1"/>
      <c r="Y45" s="1"/>
      <c r="Z45" s="1"/>
      <c r="AA45" s="1"/>
      <c r="AB45" s="1"/>
      <c r="AC45" s="1"/>
      <c r="AD45" s="77"/>
      <c r="AE45" s="77"/>
      <c r="AF45" s="1"/>
      <c r="AG45" s="1"/>
    </row>
    <row r="46" spans="1:33" x14ac:dyDescent="0.25">
      <c r="A46" s="1"/>
      <c r="B46" s="1"/>
      <c r="C46" s="1"/>
      <c r="D46" s="61"/>
      <c r="E46" s="61"/>
      <c r="F46" s="6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AC46" s="1"/>
      <c r="AF46" s="1"/>
      <c r="AG46" s="1"/>
    </row>
    <row r="47" spans="1:3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x14ac:dyDescent="0.25">
      <c r="A49" s="1"/>
      <c r="J49" s="1"/>
      <c r="K49" s="1"/>
      <c r="L49" s="1"/>
      <c r="M49" s="1"/>
      <c r="N49" s="1"/>
      <c r="O49" s="1"/>
      <c r="P49" s="1"/>
      <c r="Q49" s="1"/>
      <c r="AF49" s="1"/>
      <c r="AG49" s="1"/>
    </row>
    <row r="50" spans="1:3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</sheetData>
  <mergeCells count="10">
    <mergeCell ref="S28:S29"/>
    <mergeCell ref="V28:W28"/>
    <mergeCell ref="Y28:Z28"/>
    <mergeCell ref="AB28:AB29"/>
    <mergeCell ref="AD28:AE28"/>
    <mergeCell ref="S4:S5"/>
    <mergeCell ref="V4:W4"/>
    <mergeCell ref="Y4:Z4"/>
    <mergeCell ref="AB4:AB5"/>
    <mergeCell ref="AD4:AE4"/>
  </mergeCells>
  <conditionalFormatting sqref="C30:J40 L30:Q40 T30:AB40 AD30:AE40">
    <cfRule type="cellIs" dxfId="54" priority="32" operator="lessThan">
      <formula>0</formula>
    </cfRule>
  </conditionalFormatting>
  <conditionalFormatting sqref="E22:I22 D46:F46">
    <cfRule type="cellIs" dxfId="53" priority="49" operator="lessThan">
      <formula>0</formula>
    </cfRule>
  </conditionalFormatting>
  <conditionalFormatting sqref="T22:Z23">
    <cfRule type="cellIs" dxfId="52" priority="39" operator="equal">
      <formula>0</formula>
    </cfRule>
    <cfRule type="cellIs" dxfId="51" priority="40" operator="lessThan">
      <formula>0</formula>
    </cfRule>
  </conditionalFormatting>
  <conditionalFormatting sqref="U40:U44">
    <cfRule type="cellIs" dxfId="50" priority="47" operator="lessThan">
      <formula>0</formula>
    </cfRule>
  </conditionalFormatting>
  <conditionalFormatting sqref="Y6:AB6 Y10:AB18 AD22:AE23 Y34:AB35 Y38:AB40">
    <cfRule type="cellIs" dxfId="49" priority="44" operator="equal">
      <formula>0</formula>
    </cfRule>
  </conditionalFormatting>
  <conditionalFormatting sqref="Y6:AB18 C6:I20 L6:Q20 T6:T20 V6:X20 U6:U21 Y19:Z20 C22 AD22:AE23 Y25:Z26">
    <cfRule type="cellIs" dxfId="48" priority="48" operator="lessThan">
      <formula>0</formula>
    </cfRule>
  </conditionalFormatting>
  <conditionalFormatting sqref="Y7:AB9 Y30:AB30 Y32:AB33 Y37:AB37">
    <cfRule type="cellIs" dxfId="47" priority="43" operator="equal">
      <formula>0</formula>
    </cfRule>
  </conditionalFormatting>
  <conditionalFormatting sqref="Y31:AB31">
    <cfRule type="cellIs" dxfId="46" priority="3" operator="equal">
      <formula>0</formula>
    </cfRule>
  </conditionalFormatting>
  <conditionalFormatting sqref="Y44:AB44">
    <cfRule type="cellIs" dxfId="45" priority="41" operator="equal">
      <formula>0</formula>
    </cfRule>
    <cfRule type="cellIs" dxfId="44" priority="42" operator="lessThan">
      <formula>0</formula>
    </cfRule>
  </conditionalFormatting>
  <conditionalFormatting sqref="AA22">
    <cfRule type="cellIs" dxfId="43" priority="45" operator="lessThan">
      <formula>0</formula>
    </cfRule>
  </conditionalFormatting>
  <conditionalFormatting sqref="AB19:AB20">
    <cfRule type="cellIs" dxfId="42" priority="46" operator="lessThan">
      <formula>0</formula>
    </cfRule>
  </conditionalFormatting>
  <conditionalFormatting sqref="AD6:AE6 AD10:AE18">
    <cfRule type="cellIs" dxfId="41" priority="37" operator="equal">
      <formula>0</formula>
    </cfRule>
  </conditionalFormatting>
  <conditionalFormatting sqref="AD6:AE20">
    <cfRule type="cellIs" dxfId="40" priority="38" operator="lessThan">
      <formula>0</formula>
    </cfRule>
  </conditionalFormatting>
  <conditionalFormatting sqref="AD7:AE9">
    <cfRule type="cellIs" dxfId="39" priority="36" operator="equal">
      <formula>0</formula>
    </cfRule>
  </conditionalFormatting>
  <conditionalFormatting sqref="AD33:AE33">
    <cfRule type="cellIs" dxfId="38" priority="8" operator="equal">
      <formula>0</formula>
    </cfRule>
  </conditionalFormatting>
  <conditionalFormatting sqref="AD37:AE37">
    <cfRule type="cellIs" dxfId="37" priority="4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3F0BF-3A90-4997-8517-B6203C05E6DE}">
  <dimension ref="A1:AF55"/>
  <sheetViews>
    <sheetView zoomScale="85" zoomScaleNormal="85" workbookViewId="0"/>
  </sheetViews>
  <sheetFormatPr defaultRowHeight="15" x14ac:dyDescent="0.25"/>
  <cols>
    <col min="1" max="1" width="19.7109375" customWidth="1"/>
    <col min="2" max="2" width="41.140625" bestFit="1" customWidth="1"/>
    <col min="3" max="3" width="12.42578125" customWidth="1"/>
    <col min="4" max="9" width="12.28515625" customWidth="1"/>
    <col min="11" max="11" width="41" bestFit="1" customWidth="1"/>
    <col min="12" max="17" width="10.7109375" customWidth="1"/>
    <col min="18" max="18" width="13.42578125" customWidth="1"/>
    <col min="19" max="19" width="41.140625" bestFit="1" customWidth="1"/>
    <col min="20" max="20" width="12.42578125" customWidth="1"/>
    <col min="21" max="21" width="2.140625" customWidth="1"/>
    <col min="22" max="23" width="11.7109375" customWidth="1"/>
    <col min="24" max="24" width="2.140625" customWidth="1"/>
    <col min="25" max="26" width="11.7109375" customWidth="1"/>
    <col min="27" max="27" width="2.140625" customWidth="1"/>
    <col min="28" max="28" width="13" customWidth="1"/>
    <col min="29" max="29" width="4.85546875" customWidth="1"/>
    <col min="30" max="31" width="11.7109375" customWidth="1"/>
    <col min="32" max="32" width="13.42578125" customWidth="1"/>
  </cols>
  <sheetData>
    <row r="1" spans="1:3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 t="s">
        <v>20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3"/>
      <c r="AC3" s="1"/>
      <c r="AD3" s="1"/>
      <c r="AE3" s="1"/>
      <c r="AF3" s="1"/>
    </row>
    <row r="4" spans="1:32" ht="30" customHeight="1" x14ac:dyDescent="0.25">
      <c r="A4" s="1"/>
      <c r="B4" s="4" t="s">
        <v>21</v>
      </c>
      <c r="C4" s="5" t="s">
        <v>22</v>
      </c>
      <c r="D4" s="6" t="s">
        <v>40</v>
      </c>
      <c r="E4" s="7"/>
      <c r="F4" s="7"/>
      <c r="G4" s="7"/>
      <c r="H4" s="7"/>
      <c r="I4" s="8"/>
      <c r="J4" s="1"/>
      <c r="K4" s="4" t="s">
        <v>21</v>
      </c>
      <c r="L4" s="9" t="s">
        <v>43</v>
      </c>
      <c r="M4" s="7"/>
      <c r="N4" s="7"/>
      <c r="O4" s="7"/>
      <c r="P4" s="7"/>
      <c r="Q4" s="8"/>
      <c r="R4" s="1"/>
      <c r="S4" s="88" t="s">
        <v>21</v>
      </c>
      <c r="T4" s="5" t="s">
        <v>22</v>
      </c>
      <c r="U4" s="10"/>
      <c r="V4" s="93" t="s">
        <v>40</v>
      </c>
      <c r="W4" s="94"/>
      <c r="X4" s="10"/>
      <c r="Y4" s="93" t="s">
        <v>41</v>
      </c>
      <c r="Z4" s="94"/>
      <c r="AA4" s="10"/>
      <c r="AB4" s="95" t="s">
        <v>23</v>
      </c>
      <c r="AC4" s="1"/>
      <c r="AD4" s="93" t="s">
        <v>42</v>
      </c>
      <c r="AE4" s="94"/>
      <c r="AF4" s="1"/>
    </row>
    <row r="5" spans="1:32" x14ac:dyDescent="0.25">
      <c r="A5" s="1"/>
      <c r="B5" s="11"/>
      <c r="C5" s="12">
        <v>2024</v>
      </c>
      <c r="D5" s="13">
        <v>2025</v>
      </c>
      <c r="E5" s="13">
        <v>2026</v>
      </c>
      <c r="F5" s="13">
        <v>2027</v>
      </c>
      <c r="G5" s="13">
        <v>2028</v>
      </c>
      <c r="H5" s="13">
        <v>2029</v>
      </c>
      <c r="I5" s="14">
        <v>2030</v>
      </c>
      <c r="J5" s="1"/>
      <c r="K5" s="12"/>
      <c r="L5" s="13">
        <v>2025</v>
      </c>
      <c r="M5" s="13">
        <v>2026</v>
      </c>
      <c r="N5" s="13">
        <v>2027</v>
      </c>
      <c r="O5" s="13">
        <v>2028</v>
      </c>
      <c r="P5" s="13">
        <v>2029</v>
      </c>
      <c r="Q5" s="14">
        <v>2030</v>
      </c>
      <c r="R5" s="1"/>
      <c r="S5" s="89"/>
      <c r="T5" s="12">
        <v>2024</v>
      </c>
      <c r="U5" s="15"/>
      <c r="V5" s="15">
        <v>2025</v>
      </c>
      <c r="W5" s="14">
        <v>2026</v>
      </c>
      <c r="X5" s="15"/>
      <c r="Y5" s="15">
        <v>2025</v>
      </c>
      <c r="Z5" s="14">
        <v>2026</v>
      </c>
      <c r="AA5" s="15"/>
      <c r="AB5" s="96"/>
      <c r="AC5" s="1"/>
      <c r="AD5" s="15">
        <v>2025</v>
      </c>
      <c r="AE5" s="14">
        <v>2026</v>
      </c>
      <c r="AF5" s="1"/>
    </row>
    <row r="6" spans="1:32" x14ac:dyDescent="0.25">
      <c r="A6" s="16"/>
      <c r="B6" s="17" t="s">
        <v>5</v>
      </c>
      <c r="C6" s="18">
        <v>378.97539270999994</v>
      </c>
      <c r="D6" s="19">
        <v>389.22179586314519</v>
      </c>
      <c r="E6" s="19">
        <v>402.48451838031707</v>
      </c>
      <c r="F6" s="19">
        <v>413.28010482388896</v>
      </c>
      <c r="G6" s="19">
        <v>430.16067024455867</v>
      </c>
      <c r="H6" s="19">
        <v>448.98891200447571</v>
      </c>
      <c r="I6" s="20">
        <v>469.42569063331507</v>
      </c>
      <c r="J6" s="1"/>
      <c r="K6" s="21" t="s">
        <v>5</v>
      </c>
      <c r="L6" s="22">
        <f>D6/C6-1</f>
        <v>2.7037119956192068E-2</v>
      </c>
      <c r="M6" s="23">
        <f t="shared" ref="M6:Q20" si="0">E6/D6-1</f>
        <v>3.4074973853301938E-2</v>
      </c>
      <c r="N6" s="23">
        <f t="shared" si="0"/>
        <v>2.6822364465136639E-2</v>
      </c>
      <c r="O6" s="23">
        <f t="shared" si="0"/>
        <v>4.0845337638169221E-2</v>
      </c>
      <c r="P6" s="23">
        <f t="shared" si="0"/>
        <v>4.3770253912829071E-2</v>
      </c>
      <c r="Q6" s="24">
        <f t="shared" si="0"/>
        <v>4.5517334799206832E-2</v>
      </c>
      <c r="R6" s="1"/>
      <c r="S6" s="17" t="s">
        <v>5</v>
      </c>
      <c r="T6" s="18">
        <v>378.97539270999994</v>
      </c>
      <c r="U6" s="25"/>
      <c r="V6" s="25">
        <f>D6</f>
        <v>389.22179586314519</v>
      </c>
      <c r="W6" s="20">
        <f>E6</f>
        <v>402.48451838031707</v>
      </c>
      <c r="X6" s="25"/>
      <c r="Y6" s="25">
        <v>0</v>
      </c>
      <c r="Z6" s="20">
        <v>4.0705184419197167</v>
      </c>
      <c r="AA6" s="25"/>
      <c r="AB6" s="18">
        <f>Y6+Z6</f>
        <v>4.0705184419197167</v>
      </c>
      <c r="AC6" s="1"/>
      <c r="AD6" s="26">
        <v>0</v>
      </c>
      <c r="AE6" s="27">
        <v>1.0216805741136259E-2</v>
      </c>
      <c r="AF6" s="1"/>
    </row>
    <row r="7" spans="1:32" x14ac:dyDescent="0.25">
      <c r="A7" s="16"/>
      <c r="B7" s="28" t="s">
        <v>6</v>
      </c>
      <c r="C7" s="29">
        <v>340.39238700999994</v>
      </c>
      <c r="D7" s="30">
        <v>344.36369536503787</v>
      </c>
      <c r="E7" s="30">
        <v>393.58905564523144</v>
      </c>
      <c r="F7" s="30">
        <v>388.21391437696059</v>
      </c>
      <c r="G7" s="30">
        <v>405.16482318387904</v>
      </c>
      <c r="H7" s="30">
        <v>427.39538612722743</v>
      </c>
      <c r="I7" s="31">
        <v>448.69404047099022</v>
      </c>
      <c r="J7" s="1"/>
      <c r="K7" s="32" t="s">
        <v>6</v>
      </c>
      <c r="L7" s="33">
        <f t="shared" ref="L7:L20" si="1">D7/C7-1</f>
        <v>1.1666854214695599E-2</v>
      </c>
      <c r="M7" s="34">
        <f t="shared" si="0"/>
        <v>0.14294584749421091</v>
      </c>
      <c r="N7" s="34">
        <f t="shared" si="0"/>
        <v>-1.36567345843982E-2</v>
      </c>
      <c r="O7" s="34">
        <f t="shared" si="0"/>
        <v>4.3663836300465331E-2</v>
      </c>
      <c r="P7" s="34">
        <f t="shared" si="0"/>
        <v>5.4867949217939138E-2</v>
      </c>
      <c r="Q7" s="35">
        <f t="shared" si="0"/>
        <v>4.983360849249463E-2</v>
      </c>
      <c r="R7" s="1"/>
      <c r="S7" s="28" t="s">
        <v>6</v>
      </c>
      <c r="T7" s="29">
        <v>340.39238700999994</v>
      </c>
      <c r="U7" s="36"/>
      <c r="V7" s="36">
        <f t="shared" ref="V7:W18" si="2">D7</f>
        <v>344.36369536503787</v>
      </c>
      <c r="W7" s="31">
        <f t="shared" si="2"/>
        <v>393.58905564523144</v>
      </c>
      <c r="X7" s="36"/>
      <c r="Y7" s="36">
        <v>-0.31077222775820701</v>
      </c>
      <c r="Z7" s="31">
        <v>-6.4280829732659868</v>
      </c>
      <c r="AA7" s="36"/>
      <c r="AB7" s="29">
        <f t="shared" ref="AB7:AB20" si="3">Y7+Z7</f>
        <v>-6.7388552010241938</v>
      </c>
      <c r="AC7" s="1"/>
      <c r="AD7" s="37">
        <v>-9.0163982823743272E-4</v>
      </c>
      <c r="AE7" s="38">
        <v>-1.6069518909779923E-2</v>
      </c>
      <c r="AF7" s="1"/>
    </row>
    <row r="8" spans="1:32" x14ac:dyDescent="0.25">
      <c r="A8" s="16"/>
      <c r="B8" s="28" t="s">
        <v>8</v>
      </c>
      <c r="C8" s="29">
        <v>353.34258546000007</v>
      </c>
      <c r="D8" s="30">
        <v>382.04677292750051</v>
      </c>
      <c r="E8" s="30">
        <v>376.95061003855238</v>
      </c>
      <c r="F8" s="30">
        <v>380.61449618600511</v>
      </c>
      <c r="G8" s="30">
        <v>397.30344342353811</v>
      </c>
      <c r="H8" s="30">
        <v>416.80574687000615</v>
      </c>
      <c r="I8" s="31">
        <v>438.22925433314526</v>
      </c>
      <c r="J8" s="1"/>
      <c r="K8" s="32" t="s">
        <v>8</v>
      </c>
      <c r="L8" s="33">
        <f t="shared" si="1"/>
        <v>8.1236139227689907E-2</v>
      </c>
      <c r="M8" s="34">
        <f t="shared" si="0"/>
        <v>-1.3339107277095641E-2</v>
      </c>
      <c r="N8" s="34">
        <f t="shared" si="0"/>
        <v>9.7198042658108719E-3</v>
      </c>
      <c r="O8" s="34">
        <f t="shared" si="0"/>
        <v>4.3847376820291162E-2</v>
      </c>
      <c r="P8" s="34">
        <f t="shared" si="0"/>
        <v>4.9086671080466715E-2</v>
      </c>
      <c r="Q8" s="35">
        <f t="shared" si="0"/>
        <v>5.1399261224247761E-2</v>
      </c>
      <c r="R8" s="1"/>
      <c r="S8" s="28" t="s">
        <v>8</v>
      </c>
      <c r="T8" s="29">
        <v>353.34258546000007</v>
      </c>
      <c r="U8" s="36"/>
      <c r="V8" s="36">
        <f t="shared" si="2"/>
        <v>382.04677292750051</v>
      </c>
      <c r="W8" s="31">
        <f t="shared" si="2"/>
        <v>376.95061003855238</v>
      </c>
      <c r="X8" s="36"/>
      <c r="Y8" s="36">
        <v>-0.99473107021583473</v>
      </c>
      <c r="Z8" s="31">
        <v>-13.619070653645963</v>
      </c>
      <c r="AA8" s="36"/>
      <c r="AB8" s="29">
        <f t="shared" si="3"/>
        <v>-14.613801723861798</v>
      </c>
      <c r="AC8" s="1"/>
      <c r="AD8" s="37">
        <v>-2.5969276431772048E-3</v>
      </c>
      <c r="AE8" s="38">
        <v>-3.4869759038922754E-2</v>
      </c>
      <c r="AF8" s="1"/>
    </row>
    <row r="9" spans="1:32" x14ac:dyDescent="0.25">
      <c r="A9" s="16"/>
      <c r="B9" s="28" t="s">
        <v>7</v>
      </c>
      <c r="C9" s="29">
        <v>40.454220449999994</v>
      </c>
      <c r="D9" s="30">
        <v>40.331258478000002</v>
      </c>
      <c r="E9" s="30">
        <v>39.458031642000002</v>
      </c>
      <c r="F9" s="30">
        <v>38.950599769</v>
      </c>
      <c r="G9" s="30">
        <v>38.613486885999997</v>
      </c>
      <c r="H9" s="30">
        <v>38.259710619499998</v>
      </c>
      <c r="I9" s="31">
        <v>38.018182997999993</v>
      </c>
      <c r="J9" s="1"/>
      <c r="K9" s="32" t="s">
        <v>7</v>
      </c>
      <c r="L9" s="33">
        <f t="shared" si="1"/>
        <v>-3.0395338392928961E-3</v>
      </c>
      <c r="M9" s="34">
        <f t="shared" si="0"/>
        <v>-2.1651365936828593E-2</v>
      </c>
      <c r="N9" s="34">
        <f t="shared" si="0"/>
        <v>-1.2860040196730926E-2</v>
      </c>
      <c r="O9" s="34">
        <f t="shared" si="0"/>
        <v>-8.6548829799613092E-3</v>
      </c>
      <c r="P9" s="34">
        <f t="shared" si="0"/>
        <v>-9.1619870421043581E-3</v>
      </c>
      <c r="Q9" s="35">
        <f t="shared" si="0"/>
        <v>-6.312844963780373E-3</v>
      </c>
      <c r="R9" s="1"/>
      <c r="S9" s="28" t="s">
        <v>7</v>
      </c>
      <c r="T9" s="29">
        <v>40.454220449999994</v>
      </c>
      <c r="U9" s="36"/>
      <c r="V9" s="36">
        <f t="shared" si="2"/>
        <v>40.331258478000002</v>
      </c>
      <c r="W9" s="31">
        <f t="shared" si="2"/>
        <v>39.458031642000002</v>
      </c>
      <c r="X9" s="36"/>
      <c r="Y9" s="36">
        <v>1.1733540000000033</v>
      </c>
      <c r="Z9" s="31">
        <v>-8.8862000000005992E-2</v>
      </c>
      <c r="AA9" s="36"/>
      <c r="AB9" s="29">
        <f t="shared" si="3"/>
        <v>1.0844919999999973</v>
      </c>
      <c r="AC9" s="1"/>
      <c r="AD9" s="37">
        <v>2.9964678029674063E-2</v>
      </c>
      <c r="AE9" s="38">
        <v>-2.2470032868936451E-3</v>
      </c>
      <c r="AF9" s="1"/>
    </row>
    <row r="10" spans="1:32" x14ac:dyDescent="0.25">
      <c r="A10" s="16"/>
      <c r="B10" s="17" t="s">
        <v>9</v>
      </c>
      <c r="C10" s="18">
        <v>217.66814565999999</v>
      </c>
      <c r="D10" s="19">
        <v>213.49498535545075</v>
      </c>
      <c r="E10" s="19">
        <v>217.57471752534326</v>
      </c>
      <c r="F10" s="19">
        <v>236.13198414214133</v>
      </c>
      <c r="G10" s="19">
        <v>249.10877578628637</v>
      </c>
      <c r="H10" s="19">
        <v>263.0453179194115</v>
      </c>
      <c r="I10" s="20">
        <v>283.95082035944461</v>
      </c>
      <c r="J10" s="1"/>
      <c r="K10" s="21" t="s">
        <v>9</v>
      </c>
      <c r="L10" s="22">
        <f t="shared" si="1"/>
        <v>-1.9172122277679393E-2</v>
      </c>
      <c r="M10" s="23">
        <f t="shared" si="0"/>
        <v>1.9109264618558219E-2</v>
      </c>
      <c r="N10" s="23">
        <f t="shared" si="0"/>
        <v>8.5291465974839165E-2</v>
      </c>
      <c r="O10" s="23">
        <f t="shared" si="0"/>
        <v>5.4955671046805543E-2</v>
      </c>
      <c r="P10" s="23">
        <f t="shared" si="0"/>
        <v>5.5945608857559836E-2</v>
      </c>
      <c r="Q10" s="24">
        <f t="shared" si="0"/>
        <v>7.9474907994514732E-2</v>
      </c>
      <c r="R10" s="1"/>
      <c r="S10" s="17" t="s">
        <v>9</v>
      </c>
      <c r="T10" s="18">
        <v>217.66814565999999</v>
      </c>
      <c r="U10" s="25"/>
      <c r="V10" s="25">
        <f t="shared" si="2"/>
        <v>213.49498535545075</v>
      </c>
      <c r="W10" s="20">
        <f t="shared" si="2"/>
        <v>217.57471752534326</v>
      </c>
      <c r="X10" s="25"/>
      <c r="Y10" s="25">
        <v>-3.9024346709802273</v>
      </c>
      <c r="Z10" s="20">
        <v>-5.1805886096350946</v>
      </c>
      <c r="AA10" s="25"/>
      <c r="AB10" s="18">
        <f t="shared" si="3"/>
        <v>-9.0830232806153219</v>
      </c>
      <c r="AC10" s="1"/>
      <c r="AD10" s="26">
        <v>-1.7950694495388997E-2</v>
      </c>
      <c r="AE10" s="27">
        <v>-2.325685838655589E-2</v>
      </c>
      <c r="AF10" s="1"/>
    </row>
    <row r="11" spans="1:32" x14ac:dyDescent="0.25">
      <c r="A11" s="16"/>
      <c r="B11" s="39" t="s">
        <v>10</v>
      </c>
      <c r="C11" s="40">
        <v>14.737976960000001</v>
      </c>
      <c r="D11" s="41">
        <v>14.489661320167459</v>
      </c>
      <c r="E11" s="19">
        <v>13.551770819277815</v>
      </c>
      <c r="F11" s="19">
        <v>13.89264609848081</v>
      </c>
      <c r="G11" s="19">
        <v>14.243388108685201</v>
      </c>
      <c r="H11" s="19">
        <v>14.651832404306621</v>
      </c>
      <c r="I11" s="42">
        <v>15.057350717600098</v>
      </c>
      <c r="J11" s="1"/>
      <c r="K11" s="43" t="s">
        <v>10</v>
      </c>
      <c r="L11" s="44">
        <f t="shared" si="1"/>
        <v>-1.6848692361678297E-2</v>
      </c>
      <c r="M11" s="45">
        <f t="shared" si="0"/>
        <v>-6.4728255558619496E-2</v>
      </c>
      <c r="N11" s="45">
        <f t="shared" si="0"/>
        <v>2.5153559911011092E-2</v>
      </c>
      <c r="O11" s="45">
        <f t="shared" si="0"/>
        <v>2.524659504878235E-2</v>
      </c>
      <c r="P11" s="45">
        <f t="shared" si="0"/>
        <v>2.8676063062015533E-2</v>
      </c>
      <c r="Q11" s="46">
        <f t="shared" si="0"/>
        <v>2.7676969139660779E-2</v>
      </c>
      <c r="R11" s="1"/>
      <c r="S11" s="17" t="s">
        <v>10</v>
      </c>
      <c r="T11" s="18">
        <v>14.737976960000001</v>
      </c>
      <c r="U11" s="25"/>
      <c r="V11" s="25">
        <f t="shared" si="2"/>
        <v>14.489661320167459</v>
      </c>
      <c r="W11" s="20">
        <f t="shared" si="2"/>
        <v>13.551770819277815</v>
      </c>
      <c r="X11" s="25"/>
      <c r="Y11" s="25">
        <v>-0.10845973343014848</v>
      </c>
      <c r="Z11" s="20">
        <v>-0.340771274271507</v>
      </c>
      <c r="AA11" s="25"/>
      <c r="AB11" s="18">
        <f t="shared" si="3"/>
        <v>-0.44923100770165547</v>
      </c>
      <c r="AC11" s="1"/>
      <c r="AD11" s="26">
        <v>-7.4297050306634249E-3</v>
      </c>
      <c r="AE11" s="27">
        <v>-2.452907984563435E-2</v>
      </c>
      <c r="AF11" s="1"/>
    </row>
    <row r="12" spans="1:32" x14ac:dyDescent="0.25">
      <c r="A12" s="16"/>
      <c r="B12" s="17" t="s">
        <v>16</v>
      </c>
      <c r="C12" s="18">
        <v>39.191858209999999</v>
      </c>
      <c r="D12" s="19">
        <v>36.674390275710479</v>
      </c>
      <c r="E12" s="19">
        <v>33.322325145804534</v>
      </c>
      <c r="F12" s="19">
        <v>29.474013853246305</v>
      </c>
      <c r="G12" s="19">
        <v>28.755425174149778</v>
      </c>
      <c r="H12" s="19">
        <v>28.69697024814743</v>
      </c>
      <c r="I12" s="20">
        <v>28.487090396013507</v>
      </c>
      <c r="J12" s="1"/>
      <c r="K12" s="21" t="s">
        <v>16</v>
      </c>
      <c r="L12" s="22">
        <f t="shared" si="1"/>
        <v>-6.4234462188556662E-2</v>
      </c>
      <c r="M12" s="23">
        <f t="shared" si="0"/>
        <v>-9.1400705088913847E-2</v>
      </c>
      <c r="N12" s="23">
        <f t="shared" si="0"/>
        <v>-0.11548747801120218</v>
      </c>
      <c r="O12" s="23">
        <f t="shared" si="0"/>
        <v>-2.4380414648457527E-2</v>
      </c>
      <c r="P12" s="23">
        <f t="shared" si="0"/>
        <v>-2.0328312187467557E-3</v>
      </c>
      <c r="Q12" s="24">
        <f t="shared" si="0"/>
        <v>-7.3136589096012283E-3</v>
      </c>
      <c r="R12" s="1"/>
      <c r="S12" s="17" t="s">
        <v>16</v>
      </c>
      <c r="T12" s="18">
        <v>39.191858209999999</v>
      </c>
      <c r="U12" s="25"/>
      <c r="V12" s="25">
        <f t="shared" si="2"/>
        <v>36.674390275710479</v>
      </c>
      <c r="W12" s="20">
        <f t="shared" si="2"/>
        <v>33.322325145804534</v>
      </c>
      <c r="X12" s="25"/>
      <c r="Y12" s="25">
        <v>-0.653478459132252</v>
      </c>
      <c r="Z12" s="20">
        <v>-3.1537554599043958</v>
      </c>
      <c r="AA12" s="25"/>
      <c r="AB12" s="18">
        <f t="shared" si="3"/>
        <v>-3.8072339190366478</v>
      </c>
      <c r="AC12" s="1"/>
      <c r="AD12" s="26">
        <v>-1.7506449772801469E-2</v>
      </c>
      <c r="AE12" s="27">
        <v>-8.6460919252678625E-2</v>
      </c>
      <c r="AF12" s="1"/>
    </row>
    <row r="13" spans="1:32" x14ac:dyDescent="0.25">
      <c r="A13" s="16"/>
      <c r="B13" s="17" t="s">
        <v>3</v>
      </c>
      <c r="C13" s="18">
        <v>18.365003549999994</v>
      </c>
      <c r="D13" s="19">
        <v>21.521935246868424</v>
      </c>
      <c r="E13" s="19">
        <v>21.507963509993942</v>
      </c>
      <c r="F13" s="19">
        <v>21.625117080395096</v>
      </c>
      <c r="G13" s="19">
        <v>21.790726841936149</v>
      </c>
      <c r="H13" s="19">
        <v>21.971548451454268</v>
      </c>
      <c r="I13" s="20">
        <v>22.156320980807511</v>
      </c>
      <c r="J13" s="1"/>
      <c r="K13" s="21" t="s">
        <v>3</v>
      </c>
      <c r="L13" s="22">
        <f t="shared" si="1"/>
        <v>0.17189932407437136</v>
      </c>
      <c r="M13" s="23">
        <f t="shared" si="0"/>
        <v>-6.4918589867579701E-4</v>
      </c>
      <c r="N13" s="23">
        <f t="shared" si="0"/>
        <v>5.4469857337593464E-3</v>
      </c>
      <c r="O13" s="23">
        <f t="shared" si="0"/>
        <v>7.6582134064462348E-3</v>
      </c>
      <c r="P13" s="23">
        <f t="shared" si="0"/>
        <v>8.2980990413834554E-3</v>
      </c>
      <c r="Q13" s="24">
        <f t="shared" si="0"/>
        <v>8.4096271030462688E-3</v>
      </c>
      <c r="R13" s="1"/>
      <c r="S13" s="17" t="s">
        <v>3</v>
      </c>
      <c r="T13" s="18">
        <v>18.365003549999994</v>
      </c>
      <c r="U13" s="25"/>
      <c r="V13" s="25">
        <f t="shared" si="2"/>
        <v>21.521935246868424</v>
      </c>
      <c r="W13" s="20">
        <f t="shared" si="2"/>
        <v>21.507963509993942</v>
      </c>
      <c r="X13" s="25"/>
      <c r="Y13" s="25">
        <v>-1.3072246930686227</v>
      </c>
      <c r="Z13" s="20">
        <v>-1.0675799911680066</v>
      </c>
      <c r="AA13" s="25"/>
      <c r="AB13" s="18">
        <f t="shared" si="3"/>
        <v>-2.3748046842366293</v>
      </c>
      <c r="AC13" s="1"/>
      <c r="AD13" s="26">
        <v>-5.7261182474865446E-2</v>
      </c>
      <c r="AE13" s="27">
        <v>-4.728922655231127E-2</v>
      </c>
      <c r="AF13" s="1"/>
    </row>
    <row r="14" spans="1:32" x14ac:dyDescent="0.25">
      <c r="A14" s="16"/>
      <c r="B14" s="17" t="s">
        <v>1</v>
      </c>
      <c r="C14" s="18">
        <v>73.605423019999975</v>
      </c>
      <c r="D14" s="19">
        <v>74.962740580000002</v>
      </c>
      <c r="E14" s="19">
        <v>73.050747477521952</v>
      </c>
      <c r="F14" s="19">
        <v>64.929182172519447</v>
      </c>
      <c r="G14" s="19">
        <v>62.813900512299448</v>
      </c>
      <c r="H14" s="19">
        <v>64.738143380045642</v>
      </c>
      <c r="I14" s="20">
        <v>64.837537782023944</v>
      </c>
      <c r="J14" s="1"/>
      <c r="K14" s="21" t="s">
        <v>1</v>
      </c>
      <c r="L14" s="22">
        <f t="shared" si="1"/>
        <v>1.8440455938025346E-2</v>
      </c>
      <c r="M14" s="23">
        <f t="shared" si="0"/>
        <v>-2.5505912506461503E-2</v>
      </c>
      <c r="N14" s="23">
        <f t="shared" si="0"/>
        <v>-0.11117703220629671</v>
      </c>
      <c r="O14" s="23">
        <f t="shared" si="0"/>
        <v>-3.2578288982596626E-2</v>
      </c>
      <c r="P14" s="23">
        <f t="shared" si="0"/>
        <v>3.063402928416159E-2</v>
      </c>
      <c r="Q14" s="24">
        <f t="shared" si="0"/>
        <v>1.5353298193123699E-3</v>
      </c>
      <c r="R14" s="1"/>
      <c r="S14" s="17" t="s">
        <v>1</v>
      </c>
      <c r="T14" s="18">
        <v>73.605423019999975</v>
      </c>
      <c r="U14" s="25"/>
      <c r="V14" s="25">
        <f t="shared" si="2"/>
        <v>74.962740580000002</v>
      </c>
      <c r="W14" s="20">
        <f t="shared" si="2"/>
        <v>73.050747477521952</v>
      </c>
      <c r="X14" s="25"/>
      <c r="Y14" s="25">
        <v>-0.83193399999998974</v>
      </c>
      <c r="Z14" s="20">
        <v>-0.87869400000001008</v>
      </c>
      <c r="AA14" s="25"/>
      <c r="AB14" s="18">
        <f t="shared" si="3"/>
        <v>-1.7106279999999998</v>
      </c>
      <c r="AC14" s="1"/>
      <c r="AD14" s="26">
        <v>-1.0976153728609273E-2</v>
      </c>
      <c r="AE14" s="27">
        <v>-1.188557606332219E-2</v>
      </c>
      <c r="AF14" s="1"/>
    </row>
    <row r="15" spans="1:32" x14ac:dyDescent="0.25">
      <c r="A15" s="16"/>
      <c r="B15" s="17" t="s">
        <v>11</v>
      </c>
      <c r="C15" s="18">
        <v>19.400414169999998</v>
      </c>
      <c r="D15" s="19">
        <v>20.191267</v>
      </c>
      <c r="E15" s="19">
        <v>20.235482000000001</v>
      </c>
      <c r="F15" s="19">
        <v>20.564146000000001</v>
      </c>
      <c r="G15" s="19">
        <v>20.851770999999999</v>
      </c>
      <c r="H15" s="19">
        <v>21.130468</v>
      </c>
      <c r="I15" s="20">
        <v>21.386288</v>
      </c>
      <c r="J15" s="1"/>
      <c r="K15" s="21" t="s">
        <v>11</v>
      </c>
      <c r="L15" s="22">
        <f t="shared" si="1"/>
        <v>4.0764739508651449E-2</v>
      </c>
      <c r="M15" s="23">
        <f t="shared" si="0"/>
        <v>2.1898080987192703E-3</v>
      </c>
      <c r="N15" s="23">
        <f t="shared" si="0"/>
        <v>1.6241965474308895E-2</v>
      </c>
      <c r="O15" s="23">
        <f t="shared" si="0"/>
        <v>1.3986722327297141E-2</v>
      </c>
      <c r="P15" s="23">
        <f t="shared" si="0"/>
        <v>1.3365627312903028E-2</v>
      </c>
      <c r="Q15" s="24">
        <f t="shared" si="0"/>
        <v>1.210668878701604E-2</v>
      </c>
      <c r="R15" s="1"/>
      <c r="S15" s="17" t="s">
        <v>11</v>
      </c>
      <c r="T15" s="18">
        <v>19.400414169999998</v>
      </c>
      <c r="U15" s="25"/>
      <c r="V15" s="25">
        <f t="shared" si="2"/>
        <v>20.191267</v>
      </c>
      <c r="W15" s="20">
        <f t="shared" si="2"/>
        <v>20.235482000000001</v>
      </c>
      <c r="X15" s="25"/>
      <c r="Y15" s="25">
        <v>-0.75479800000000097</v>
      </c>
      <c r="Z15" s="20">
        <v>-1.3539619999999992</v>
      </c>
      <c r="AA15" s="25"/>
      <c r="AB15" s="18">
        <f t="shared" si="3"/>
        <v>-2.1087600000000002</v>
      </c>
      <c r="AC15" s="1"/>
      <c r="AD15" s="26">
        <v>-3.6035312599287828E-2</v>
      </c>
      <c r="AE15" s="27">
        <v>-6.2714074526421304E-2</v>
      </c>
      <c r="AF15" s="1"/>
    </row>
    <row r="16" spans="1:32" x14ac:dyDescent="0.25">
      <c r="A16" s="16"/>
      <c r="B16" s="17" t="s">
        <v>0</v>
      </c>
      <c r="C16" s="18">
        <v>84.12476660999998</v>
      </c>
      <c r="D16" s="19">
        <v>82.782848200000004</v>
      </c>
      <c r="E16" s="19">
        <v>78.873202879999994</v>
      </c>
      <c r="F16" s="19">
        <v>80.382623129200013</v>
      </c>
      <c r="G16" s="19">
        <v>81.820630495307981</v>
      </c>
      <c r="H16" s="19">
        <v>83.326865692993337</v>
      </c>
      <c r="I16" s="20">
        <v>84.792189592063025</v>
      </c>
      <c r="J16" s="1"/>
      <c r="K16" s="21" t="s">
        <v>0</v>
      </c>
      <c r="L16" s="22">
        <f t="shared" si="1"/>
        <v>-1.5951526097196522E-2</v>
      </c>
      <c r="M16" s="23">
        <f t="shared" si="0"/>
        <v>-4.7227721744418139E-2</v>
      </c>
      <c r="N16" s="23">
        <f t="shared" si="0"/>
        <v>1.9137301315080402E-2</v>
      </c>
      <c r="O16" s="23">
        <f t="shared" si="0"/>
        <v>1.7889530225912553E-2</v>
      </c>
      <c r="P16" s="23">
        <f t="shared" si="0"/>
        <v>1.8408990355699206E-2</v>
      </c>
      <c r="Q16" s="24">
        <f t="shared" si="0"/>
        <v>1.7585251609828711E-2</v>
      </c>
      <c r="R16" s="1"/>
      <c r="S16" s="17" t="s">
        <v>0</v>
      </c>
      <c r="T16" s="18">
        <v>84.12476660999998</v>
      </c>
      <c r="U16" s="25"/>
      <c r="V16" s="25">
        <f t="shared" si="2"/>
        <v>82.782848200000004</v>
      </c>
      <c r="W16" s="20">
        <f t="shared" si="2"/>
        <v>78.873202879999994</v>
      </c>
      <c r="X16" s="25"/>
      <c r="Y16" s="25">
        <v>2.2135279999999966</v>
      </c>
      <c r="Z16" s="20">
        <v>0</v>
      </c>
      <c r="AA16" s="25"/>
      <c r="AB16" s="18">
        <f t="shared" si="3"/>
        <v>2.2135279999999966</v>
      </c>
      <c r="AC16" s="1"/>
      <c r="AD16" s="26">
        <v>2.747358416957324E-2</v>
      </c>
      <c r="AE16" s="27">
        <v>0</v>
      </c>
      <c r="AF16" s="1"/>
    </row>
    <row r="17" spans="1:32" x14ac:dyDescent="0.25">
      <c r="A17" s="16"/>
      <c r="B17" s="17" t="s">
        <v>2</v>
      </c>
      <c r="C17" s="18">
        <v>21.886611959999996</v>
      </c>
      <c r="D17" s="19">
        <v>55.951538679999985</v>
      </c>
      <c r="E17" s="19">
        <v>13.330412000000001</v>
      </c>
      <c r="F17" s="19">
        <v>8.6303000500000007</v>
      </c>
      <c r="G17" s="19">
        <v>8.4690501709999992</v>
      </c>
      <c r="H17" s="19">
        <v>8.5903446144200011</v>
      </c>
      <c r="I17" s="20">
        <v>8.7140649467083993</v>
      </c>
      <c r="J17" s="1"/>
      <c r="K17" s="21" t="s">
        <v>2</v>
      </c>
      <c r="L17" s="22">
        <f t="shared" si="1"/>
        <v>1.5564275906319853</v>
      </c>
      <c r="M17" s="23">
        <f t="shared" si="0"/>
        <v>-0.76175075226724753</v>
      </c>
      <c r="N17" s="23">
        <f t="shared" si="0"/>
        <v>-0.35258564776542545</v>
      </c>
      <c r="O17" s="23">
        <f t="shared" si="0"/>
        <v>-1.8684156757678649E-2</v>
      </c>
      <c r="P17" s="23">
        <f t="shared" si="0"/>
        <v>1.4322083465196922E-2</v>
      </c>
      <c r="Q17" s="24">
        <f t="shared" si="0"/>
        <v>1.4402254838614681E-2</v>
      </c>
      <c r="R17" s="1"/>
      <c r="S17" s="17" t="s">
        <v>2</v>
      </c>
      <c r="T17" s="18">
        <v>21.886611959999996</v>
      </c>
      <c r="U17" s="25"/>
      <c r="V17" s="25">
        <f t="shared" si="2"/>
        <v>55.951538679999985</v>
      </c>
      <c r="W17" s="20">
        <f t="shared" si="2"/>
        <v>13.330412000000001</v>
      </c>
      <c r="X17" s="25"/>
      <c r="Y17" s="25">
        <v>0</v>
      </c>
      <c r="Z17" s="20">
        <v>0</v>
      </c>
      <c r="AA17" s="25"/>
      <c r="AB17" s="18">
        <f t="shared" si="3"/>
        <v>0</v>
      </c>
      <c r="AC17" s="1"/>
      <c r="AD17" s="26">
        <v>0</v>
      </c>
      <c r="AE17" s="27">
        <v>0</v>
      </c>
      <c r="AF17" s="1"/>
    </row>
    <row r="18" spans="1:32" x14ac:dyDescent="0.25">
      <c r="A18" s="16"/>
      <c r="B18" s="17" t="s">
        <v>4</v>
      </c>
      <c r="C18" s="18">
        <v>113.02087376999999</v>
      </c>
      <c r="D18" s="19">
        <v>281.693263</v>
      </c>
      <c r="E18" s="19">
        <v>200.51847977999998</v>
      </c>
      <c r="F18" s="19">
        <v>182.50265628700001</v>
      </c>
      <c r="G18" s="19">
        <v>192.08592992418201</v>
      </c>
      <c r="H18" s="19">
        <v>203.00476545089816</v>
      </c>
      <c r="I18" s="20">
        <v>203.25879201431795</v>
      </c>
      <c r="J18" s="1"/>
      <c r="K18" s="21" t="s">
        <v>4</v>
      </c>
      <c r="L18" s="22">
        <f t="shared" si="1"/>
        <v>1.4924003292812271</v>
      </c>
      <c r="M18" s="23">
        <f t="shared" si="0"/>
        <v>-0.28816728648565526</v>
      </c>
      <c r="N18" s="23">
        <f t="shared" si="0"/>
        <v>-8.9846200274239729E-2</v>
      </c>
      <c r="O18" s="23">
        <f t="shared" si="0"/>
        <v>5.2510324135291109E-2</v>
      </c>
      <c r="P18" s="23">
        <f t="shared" si="0"/>
        <v>5.6843494632979663E-2</v>
      </c>
      <c r="Q18" s="24">
        <f t="shared" si="0"/>
        <v>1.2513330061763028E-3</v>
      </c>
      <c r="R18" s="1"/>
      <c r="S18" s="17" t="s">
        <v>4</v>
      </c>
      <c r="T18" s="18">
        <v>113.02087376999999</v>
      </c>
      <c r="U18" s="25"/>
      <c r="V18" s="25">
        <f t="shared" si="2"/>
        <v>281.693263</v>
      </c>
      <c r="W18" s="20">
        <f t="shared" si="2"/>
        <v>200.51847977999998</v>
      </c>
      <c r="X18" s="25"/>
      <c r="Y18" s="25">
        <v>0</v>
      </c>
      <c r="Z18" s="20">
        <v>0</v>
      </c>
      <c r="AA18" s="25"/>
      <c r="AB18" s="18">
        <f t="shared" si="3"/>
        <v>0</v>
      </c>
      <c r="AC18" s="1"/>
      <c r="AD18" s="26">
        <v>0</v>
      </c>
      <c r="AE18" s="27">
        <v>0</v>
      </c>
      <c r="AF18" s="1"/>
    </row>
    <row r="19" spans="1:32" x14ac:dyDescent="0.25">
      <c r="A19" s="16"/>
      <c r="B19" s="47" t="s">
        <v>27</v>
      </c>
      <c r="C19" s="48">
        <v>1715.1656595399998</v>
      </c>
      <c r="D19" s="49">
        <v>1957.7261522918807</v>
      </c>
      <c r="E19" s="49">
        <v>1884.4473168440425</v>
      </c>
      <c r="F19" s="49">
        <v>1879.1917839688379</v>
      </c>
      <c r="G19" s="49">
        <v>1951.1820217518227</v>
      </c>
      <c r="H19" s="49">
        <v>2040.6060117828861</v>
      </c>
      <c r="I19" s="50">
        <v>2127.0076232244296</v>
      </c>
      <c r="J19" s="1"/>
      <c r="K19" s="47" t="s">
        <v>27</v>
      </c>
      <c r="L19" s="51">
        <f t="shared" si="1"/>
        <v>0.14142102915990895</v>
      </c>
      <c r="M19" s="52">
        <f t="shared" si="0"/>
        <v>-3.7430585152091744E-2</v>
      </c>
      <c r="N19" s="52">
        <f t="shared" si="0"/>
        <v>-2.7888988077450216E-3</v>
      </c>
      <c r="O19" s="52">
        <f t="shared" si="0"/>
        <v>3.8309148857037956E-2</v>
      </c>
      <c r="P19" s="52">
        <f t="shared" si="0"/>
        <v>4.5830675474744398E-2</v>
      </c>
      <c r="Q19" s="53">
        <f t="shared" si="0"/>
        <v>4.2341153041127289E-2</v>
      </c>
      <c r="R19" s="1"/>
      <c r="S19" s="47" t="s">
        <v>28</v>
      </c>
      <c r="T19" s="48">
        <v>1715.1656595399998</v>
      </c>
      <c r="U19" s="54"/>
      <c r="V19" s="54">
        <f>SUM(V6:V18)</f>
        <v>1957.7261522918807</v>
      </c>
      <c r="W19" s="50">
        <f>SUM(W6:W18)</f>
        <v>1884.4473168440425</v>
      </c>
      <c r="X19" s="54"/>
      <c r="Y19" s="54">
        <v>-5.476950854585283</v>
      </c>
      <c r="Z19" s="50">
        <v>-28.040848519971252</v>
      </c>
      <c r="AA19" s="54"/>
      <c r="AB19" s="48">
        <f t="shared" si="3"/>
        <v>-33.517799374556532</v>
      </c>
      <c r="AC19" s="1"/>
      <c r="AD19" s="55">
        <v>-2.7898034827915641E-3</v>
      </c>
      <c r="AE19" s="56">
        <v>-1.4661972308013582E-2</v>
      </c>
      <c r="AF19" s="1"/>
    </row>
    <row r="20" spans="1:32" x14ac:dyDescent="0.25">
      <c r="A20" s="16"/>
      <c r="B20" s="47" t="s">
        <v>29</v>
      </c>
      <c r="C20" s="48">
        <v>1580.2581738099998</v>
      </c>
      <c r="D20" s="49">
        <v>1620.0813506118807</v>
      </c>
      <c r="E20" s="49">
        <v>1670.5984250640424</v>
      </c>
      <c r="F20" s="49">
        <v>1688.0588276318379</v>
      </c>
      <c r="G20" s="49">
        <v>1750.6270416566408</v>
      </c>
      <c r="H20" s="49">
        <v>1829.0109017175678</v>
      </c>
      <c r="I20" s="50">
        <v>1915.0347662634033</v>
      </c>
      <c r="J20" s="1"/>
      <c r="K20" s="47" t="s">
        <v>29</v>
      </c>
      <c r="L20" s="57">
        <f t="shared" si="1"/>
        <v>2.5200424501439E-2</v>
      </c>
      <c r="M20" s="58">
        <f t="shared" si="0"/>
        <v>3.1181813452196172E-2</v>
      </c>
      <c r="N20" s="58">
        <f t="shared" si="0"/>
        <v>1.0451585674831509E-2</v>
      </c>
      <c r="O20" s="58">
        <f t="shared" si="0"/>
        <v>3.706518576285589E-2</v>
      </c>
      <c r="P20" s="58">
        <f t="shared" si="0"/>
        <v>4.4774733964323632E-2</v>
      </c>
      <c r="Q20" s="59">
        <f t="shared" si="0"/>
        <v>4.7032997159860201E-2</v>
      </c>
      <c r="R20" s="1"/>
      <c r="S20" s="47" t="s">
        <v>30</v>
      </c>
      <c r="T20" s="48">
        <v>1580.2581738099998</v>
      </c>
      <c r="U20" s="54"/>
      <c r="V20" s="54">
        <f>V19-V17-V18</f>
        <v>1620.0813506118807</v>
      </c>
      <c r="W20" s="50">
        <f>W19-W17-W18</f>
        <v>1670.5984250640424</v>
      </c>
      <c r="X20" s="54"/>
      <c r="Y20" s="54">
        <v>-5.476950854585283</v>
      </c>
      <c r="Z20" s="50">
        <v>-28.040848519971252</v>
      </c>
      <c r="AA20" s="54"/>
      <c r="AB20" s="48">
        <f t="shared" si="3"/>
        <v>-33.517799374556532</v>
      </c>
      <c r="AC20" s="1"/>
      <c r="AD20" s="55">
        <v>-3.3692737133109718E-3</v>
      </c>
      <c r="AE20" s="56">
        <v>-1.6507830094382947E-2</v>
      </c>
      <c r="AF20" s="1"/>
    </row>
    <row r="21" spans="1:32" x14ac:dyDescent="0.25">
      <c r="A21" s="1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9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5">
      <c r="A22" s="16"/>
      <c r="B22" s="60" t="s">
        <v>48</v>
      </c>
      <c r="C22" s="61"/>
      <c r="E22" s="61"/>
      <c r="F22" s="61"/>
      <c r="G22" s="61"/>
      <c r="H22" s="61"/>
      <c r="I22" s="61"/>
      <c r="J22" s="1"/>
      <c r="K22" s="1"/>
      <c r="L22" s="1"/>
      <c r="M22" s="1"/>
      <c r="N22" s="1"/>
      <c r="O22" s="1"/>
      <c r="P22" s="1"/>
      <c r="Q22" s="1"/>
      <c r="R22" s="1"/>
      <c r="S22" s="60" t="s">
        <v>31</v>
      </c>
      <c r="T22" s="62">
        <v>1.7100000000000001E-2</v>
      </c>
      <c r="U22" s="62"/>
      <c r="V22" s="62">
        <f>L20</f>
        <v>2.5200424501439E-2</v>
      </c>
      <c r="W22" s="62">
        <f>M20</f>
        <v>3.1181813452196172E-2</v>
      </c>
      <c r="X22" s="62"/>
      <c r="Y22" s="62"/>
      <c r="Z22" s="62"/>
      <c r="AA22" s="60"/>
      <c r="AB22" s="1"/>
      <c r="AC22" s="1"/>
      <c r="AD22" s="62"/>
      <c r="AE22" s="62"/>
      <c r="AF22" s="1"/>
    </row>
    <row r="23" spans="1:32" x14ac:dyDescent="0.25">
      <c r="A23" s="16"/>
      <c r="B23" s="60" t="s">
        <v>47</v>
      </c>
      <c r="C23" s="63"/>
      <c r="D23" s="63"/>
      <c r="E23" s="63"/>
      <c r="F23" s="63"/>
      <c r="G23" s="63"/>
      <c r="H23" s="63"/>
      <c r="I23" s="63"/>
      <c r="J23" s="1"/>
      <c r="K23" s="1"/>
      <c r="L23" s="1"/>
      <c r="M23" s="1"/>
      <c r="N23" s="1"/>
      <c r="O23" s="1"/>
      <c r="P23" s="1"/>
      <c r="Q23" s="1"/>
      <c r="R23" s="1"/>
      <c r="S23" s="60" t="s">
        <v>32</v>
      </c>
      <c r="T23" s="62">
        <v>3.70945737798705E-2</v>
      </c>
      <c r="U23" s="62"/>
      <c r="V23" s="62">
        <v>2.7335448442217501E-2</v>
      </c>
      <c r="W23" s="62">
        <v>3.6887566962453801E-2</v>
      </c>
      <c r="X23" s="62"/>
      <c r="Y23" s="62"/>
      <c r="Z23" s="62"/>
      <c r="AA23" s="61"/>
      <c r="AB23" s="1"/>
      <c r="AC23" s="1"/>
      <c r="AD23" s="62"/>
      <c r="AE23" s="62"/>
      <c r="AF23" s="1"/>
    </row>
    <row r="24" spans="1:32" x14ac:dyDescent="0.25">
      <c r="A24" s="16"/>
      <c r="B24" s="60" t="s">
        <v>49</v>
      </c>
      <c r="C24" s="63"/>
      <c r="D24" s="63"/>
      <c r="E24" s="63"/>
      <c r="F24" s="63"/>
      <c r="G24" s="63"/>
      <c r="H24" s="63"/>
      <c r="I24" s="63"/>
      <c r="J24" s="1"/>
      <c r="K24" s="1"/>
      <c r="L24" s="1"/>
      <c r="M24" s="1"/>
      <c r="N24" s="1"/>
      <c r="O24" s="1"/>
      <c r="P24" s="1"/>
      <c r="Q24" s="1"/>
      <c r="R24" s="1"/>
      <c r="S24" s="60"/>
      <c r="T24" s="63"/>
      <c r="U24" s="63"/>
      <c r="V24" s="63"/>
      <c r="W24" s="63"/>
      <c r="X24" s="63"/>
      <c r="Y24" s="63"/>
      <c r="Z24" s="63"/>
      <c r="AA24" s="63"/>
      <c r="AB24" s="1"/>
      <c r="AC24" s="1"/>
      <c r="AD24" s="63"/>
      <c r="AE24" s="63"/>
      <c r="AF24" s="1"/>
    </row>
    <row r="25" spans="1:32" x14ac:dyDescent="0.25">
      <c r="A25" s="16"/>
      <c r="B25" s="60" t="s">
        <v>50</v>
      </c>
      <c r="C25" s="63"/>
      <c r="D25" s="63"/>
      <c r="E25" s="63"/>
      <c r="F25" s="63"/>
      <c r="G25" s="63"/>
      <c r="H25" s="63"/>
      <c r="I25" s="63"/>
      <c r="J25" s="1"/>
      <c r="K25" s="1"/>
      <c r="L25" s="1"/>
      <c r="M25" s="1"/>
      <c r="N25" s="1"/>
      <c r="O25" s="1"/>
      <c r="P25" s="1"/>
      <c r="Q25" s="1"/>
      <c r="R25" s="1"/>
      <c r="S25" s="64"/>
      <c r="T25" s="63"/>
      <c r="U25" s="63"/>
      <c r="V25" s="63"/>
      <c r="W25" s="63"/>
      <c r="X25" s="63"/>
      <c r="Y25" s="65"/>
      <c r="Z25" s="65"/>
      <c r="AA25" s="63"/>
      <c r="AB25" s="1"/>
      <c r="AC25" s="1"/>
      <c r="AD25" s="63"/>
      <c r="AE25" s="63"/>
      <c r="AF25" s="1"/>
    </row>
    <row r="26" spans="1:32" x14ac:dyDescent="0.25">
      <c r="A26" s="16"/>
      <c r="B26" s="64"/>
      <c r="C26" s="63"/>
      <c r="D26" s="63"/>
      <c r="E26" s="63"/>
      <c r="F26" s="63"/>
      <c r="G26" s="63"/>
      <c r="H26" s="63"/>
      <c r="I26" s="63"/>
      <c r="J26" s="1"/>
      <c r="K26" s="1"/>
      <c r="L26" s="1"/>
      <c r="M26" s="1"/>
      <c r="N26" s="1"/>
      <c r="O26" s="1"/>
      <c r="P26" s="1"/>
      <c r="Q26" s="1"/>
      <c r="R26" s="1"/>
      <c r="S26" s="64"/>
      <c r="T26" s="63"/>
      <c r="U26" s="63"/>
      <c r="V26" s="63"/>
      <c r="W26" s="63"/>
      <c r="X26" s="63"/>
      <c r="Y26" s="65"/>
      <c r="Z26" s="65"/>
      <c r="AA26" s="63"/>
      <c r="AB26" s="1"/>
      <c r="AC26" s="1"/>
      <c r="AD26" s="63"/>
      <c r="AE26" s="63"/>
      <c r="AF26" s="1"/>
    </row>
    <row r="27" spans="1:32" x14ac:dyDescent="0.25">
      <c r="A27" s="16"/>
      <c r="B27" s="64"/>
      <c r="C27" s="63"/>
      <c r="D27" s="63"/>
      <c r="E27" s="63"/>
      <c r="F27" s="63"/>
      <c r="G27" s="63"/>
      <c r="H27" s="63"/>
      <c r="I27" s="6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60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32.25" customHeight="1" x14ac:dyDescent="0.25">
      <c r="A28" s="16"/>
      <c r="B28" s="4" t="s">
        <v>21</v>
      </c>
      <c r="C28" s="5" t="s">
        <v>22</v>
      </c>
      <c r="D28" s="6" t="s">
        <v>40</v>
      </c>
      <c r="E28" s="7"/>
      <c r="F28" s="7"/>
      <c r="G28" s="7"/>
      <c r="H28" s="7"/>
      <c r="I28" s="8"/>
      <c r="J28" s="1"/>
      <c r="K28" s="4" t="s">
        <v>21</v>
      </c>
      <c r="L28" s="9" t="s">
        <v>43</v>
      </c>
      <c r="M28" s="7"/>
      <c r="N28" s="7"/>
      <c r="O28" s="7"/>
      <c r="P28" s="7"/>
      <c r="Q28" s="8"/>
      <c r="R28" s="1"/>
      <c r="S28" s="88" t="s">
        <v>21</v>
      </c>
      <c r="T28" s="5" t="s">
        <v>22</v>
      </c>
      <c r="U28" s="10"/>
      <c r="V28" s="93" t="s">
        <v>40</v>
      </c>
      <c r="W28" s="94"/>
      <c r="X28" s="10"/>
      <c r="Y28" s="93" t="s">
        <v>41</v>
      </c>
      <c r="Z28" s="94"/>
      <c r="AA28" s="10"/>
      <c r="AB28" s="95" t="s">
        <v>23</v>
      </c>
      <c r="AC28" s="1"/>
      <c r="AD28" s="93" t="s">
        <v>42</v>
      </c>
      <c r="AE28" s="94"/>
      <c r="AF28" s="1"/>
    </row>
    <row r="29" spans="1:32" x14ac:dyDescent="0.25">
      <c r="A29" s="16"/>
      <c r="B29" s="11"/>
      <c r="C29" s="12">
        <v>2024</v>
      </c>
      <c r="D29" s="13">
        <v>2025</v>
      </c>
      <c r="E29" s="13">
        <v>2026</v>
      </c>
      <c r="F29" s="13">
        <v>2027</v>
      </c>
      <c r="G29" s="13">
        <v>2028</v>
      </c>
      <c r="H29" s="13">
        <v>2029</v>
      </c>
      <c r="I29" s="14">
        <v>2030</v>
      </c>
      <c r="J29" s="1"/>
      <c r="K29" s="12"/>
      <c r="L29" s="13">
        <v>2025</v>
      </c>
      <c r="M29" s="13">
        <v>2026</v>
      </c>
      <c r="N29" s="13">
        <v>2027</v>
      </c>
      <c r="O29" s="13">
        <v>2028</v>
      </c>
      <c r="P29" s="13">
        <v>2029</v>
      </c>
      <c r="Q29" s="14">
        <v>2030</v>
      </c>
      <c r="R29" s="1"/>
      <c r="S29" s="89"/>
      <c r="T29" s="12">
        <v>2024</v>
      </c>
      <c r="U29" s="15"/>
      <c r="V29" s="15">
        <v>2025</v>
      </c>
      <c r="W29" s="14">
        <v>2026</v>
      </c>
      <c r="X29" s="15"/>
      <c r="Y29" s="15">
        <v>2025</v>
      </c>
      <c r="Z29" s="14">
        <v>2026</v>
      </c>
      <c r="AA29" s="15"/>
      <c r="AB29" s="96"/>
      <c r="AC29" s="1"/>
      <c r="AD29" s="15">
        <v>2025</v>
      </c>
      <c r="AE29" s="14">
        <v>2026</v>
      </c>
      <c r="AF29" s="1"/>
    </row>
    <row r="30" spans="1:32" x14ac:dyDescent="0.25">
      <c r="A30" s="16"/>
      <c r="B30" s="66" t="s">
        <v>15</v>
      </c>
      <c r="C30" s="67">
        <v>360.03367132999995</v>
      </c>
      <c r="D30" s="30">
        <v>374.4848068971034</v>
      </c>
      <c r="E30" s="30">
        <v>359.44164363976603</v>
      </c>
      <c r="F30" s="30">
        <v>366.3979607535793</v>
      </c>
      <c r="G30" s="30">
        <v>378.51476547332112</v>
      </c>
      <c r="H30" s="30">
        <v>393.05331982572665</v>
      </c>
      <c r="I30" s="31">
        <v>410.00612014571135</v>
      </c>
      <c r="J30" s="19"/>
      <c r="K30" s="32" t="s">
        <v>15</v>
      </c>
      <c r="L30" s="33">
        <f t="shared" ref="L30:Q40" si="4">D30/C30-1</f>
        <v>4.013828904868677E-2</v>
      </c>
      <c r="M30" s="34">
        <f t="shared" si="4"/>
        <v>-4.0170289903031398E-2</v>
      </c>
      <c r="N30" s="34">
        <f t="shared" si="4"/>
        <v>1.9353119586735801E-2</v>
      </c>
      <c r="O30" s="34">
        <f t="shared" si="4"/>
        <v>3.3070065932738535E-2</v>
      </c>
      <c r="P30" s="34">
        <f t="shared" si="4"/>
        <v>3.8409477459156793E-2</v>
      </c>
      <c r="Q30" s="35">
        <f t="shared" si="4"/>
        <v>4.313104473332352E-2</v>
      </c>
      <c r="R30" s="1"/>
      <c r="S30" s="66" t="s">
        <v>15</v>
      </c>
      <c r="T30" s="67">
        <v>360.03367132999995</v>
      </c>
      <c r="U30" s="36"/>
      <c r="V30" s="36">
        <f>D30</f>
        <v>374.4848068971034</v>
      </c>
      <c r="W30" s="31">
        <f t="shared" ref="W30:W40" si="5">E30</f>
        <v>359.44164363976603</v>
      </c>
      <c r="X30" s="68"/>
      <c r="Y30" s="36">
        <v>-8.3725501394691833</v>
      </c>
      <c r="Z30" s="31">
        <v>-28.565817572113019</v>
      </c>
      <c r="AA30" s="36"/>
      <c r="AB30" s="29">
        <f>Y30+Z30</f>
        <v>-36.938367711582202</v>
      </c>
      <c r="AC30" s="1"/>
      <c r="AD30" s="37">
        <v>-2.1868588876742923E-2</v>
      </c>
      <c r="AE30" s="38">
        <v>-7.3621825422872766E-2</v>
      </c>
      <c r="AF30" s="1"/>
    </row>
    <row r="31" spans="1:32" x14ac:dyDescent="0.25">
      <c r="A31" s="16"/>
      <c r="B31" s="39" t="s">
        <v>46</v>
      </c>
      <c r="C31" s="18">
        <v>11.220686000000001</v>
      </c>
      <c r="D31" s="19">
        <v>9.8108640000000005</v>
      </c>
      <c r="E31" s="19">
        <v>9.4306669999999997</v>
      </c>
      <c r="F31" s="19">
        <v>3.7552669999999999</v>
      </c>
      <c r="G31" s="19">
        <v>2.8662879999999999</v>
      </c>
      <c r="H31" s="19">
        <v>3.1024250000000002</v>
      </c>
      <c r="I31" s="20">
        <v>2.9513889999999998</v>
      </c>
      <c r="J31" s="19"/>
      <c r="K31" s="21" t="str">
        <f>B31</f>
        <v>Payroll Expense Tax Fund - Interest Income</v>
      </c>
      <c r="L31" s="22">
        <f t="shared" si="4"/>
        <v>-0.1256449026378601</v>
      </c>
      <c r="M31" s="23">
        <f t="shared" si="4"/>
        <v>-3.8752652161929912E-2</v>
      </c>
      <c r="N31" s="23">
        <f t="shared" si="4"/>
        <v>-0.60180260844752542</v>
      </c>
      <c r="O31" s="23">
        <f t="shared" si="4"/>
        <v>-0.23672857349424159</v>
      </c>
      <c r="P31" s="23">
        <f t="shared" si="4"/>
        <v>8.2384254478266028E-2</v>
      </c>
      <c r="Q31" s="24">
        <f t="shared" si="4"/>
        <v>-4.8683207490914482E-2</v>
      </c>
      <c r="R31" s="1"/>
      <c r="S31" s="17" t="str">
        <f>K31</f>
        <v>Payroll Expense Tax Fund - Interest Income</v>
      </c>
      <c r="T31" s="18">
        <f>C31</f>
        <v>11.220686000000001</v>
      </c>
      <c r="U31" s="25"/>
      <c r="V31" s="25">
        <f>D31</f>
        <v>9.8108640000000005</v>
      </c>
      <c r="W31" s="20">
        <f t="shared" si="5"/>
        <v>9.4306669999999997</v>
      </c>
      <c r="X31" s="25"/>
      <c r="Y31" s="25">
        <v>1.3953491400000004</v>
      </c>
      <c r="Z31" s="20">
        <v>2.0151519999999996</v>
      </c>
      <c r="AA31" s="25"/>
      <c r="AB31" s="18">
        <f>Y31+Z31</f>
        <v>3.41050114</v>
      </c>
      <c r="AC31" s="1"/>
      <c r="AD31" s="26">
        <v>0.16580674661181694</v>
      </c>
      <c r="AE31" s="27">
        <v>0.27174808492734481</v>
      </c>
      <c r="AF31" s="1"/>
    </row>
    <row r="32" spans="1:32" x14ac:dyDescent="0.25">
      <c r="A32" s="16"/>
      <c r="B32" s="28" t="s">
        <v>35</v>
      </c>
      <c r="C32" s="29">
        <v>62.72578094</v>
      </c>
      <c r="D32" s="30">
        <v>68.935412427074823</v>
      </c>
      <c r="E32" s="30">
        <v>60.073536048688098</v>
      </c>
      <c r="F32" s="30">
        <v>67.695456114296064</v>
      </c>
      <c r="G32" s="30">
        <v>93.907210068161703</v>
      </c>
      <c r="H32" s="30">
        <v>104.45843816377462</v>
      </c>
      <c r="I32" s="31">
        <v>112.11548675718504</v>
      </c>
      <c r="J32" s="19"/>
      <c r="K32" s="32" t="s">
        <v>35</v>
      </c>
      <c r="L32" s="33">
        <f t="shared" si="4"/>
        <v>9.8996479502018619E-2</v>
      </c>
      <c r="M32" s="34">
        <f t="shared" si="4"/>
        <v>-0.1285533235586499</v>
      </c>
      <c r="N32" s="34">
        <f t="shared" si="4"/>
        <v>0.12687650115069959</v>
      </c>
      <c r="O32" s="34">
        <f t="shared" si="4"/>
        <v>0.38720108347612103</v>
      </c>
      <c r="P32" s="34">
        <f t="shared" si="4"/>
        <v>0.11235801902702036</v>
      </c>
      <c r="Q32" s="35">
        <f t="shared" si="4"/>
        <v>7.3302346158051535E-2</v>
      </c>
      <c r="R32" s="1"/>
      <c r="S32" s="28" t="s">
        <v>35</v>
      </c>
      <c r="T32" s="29">
        <v>62.72578094</v>
      </c>
      <c r="U32" s="36"/>
      <c r="V32" s="36">
        <f t="shared" ref="V32:V40" si="6">D32</f>
        <v>68.935412427074823</v>
      </c>
      <c r="W32" s="31">
        <f t="shared" si="5"/>
        <v>60.073536048688098</v>
      </c>
      <c r="X32" s="30"/>
      <c r="Y32" s="36">
        <v>0.71690669566393694</v>
      </c>
      <c r="Z32" s="31">
        <v>-17.168844615723032</v>
      </c>
      <c r="AA32" s="36"/>
      <c r="AB32" s="29">
        <f t="shared" ref="AB32:AB40" si="7">Y32+Z32</f>
        <v>-16.451937920059095</v>
      </c>
      <c r="AC32" s="1"/>
      <c r="AD32" s="37">
        <v>1.0508976823481397E-2</v>
      </c>
      <c r="AE32" s="38">
        <v>-0.22227233894194887</v>
      </c>
      <c r="AF32" s="1"/>
    </row>
    <row r="33" spans="1:32" x14ac:dyDescent="0.25">
      <c r="A33" s="16"/>
      <c r="B33" s="28" t="s">
        <v>14</v>
      </c>
      <c r="C33" s="29">
        <v>24.611962629999994</v>
      </c>
      <c r="D33" s="30">
        <v>23.515795331059003</v>
      </c>
      <c r="E33" s="30">
        <v>25.010900910258538</v>
      </c>
      <c r="F33" s="30">
        <v>25.728807222418364</v>
      </c>
      <c r="G33" s="30">
        <v>26.357660959828504</v>
      </c>
      <c r="H33" s="30">
        <v>26.952629273075345</v>
      </c>
      <c r="I33" s="31">
        <v>27.555504481598501</v>
      </c>
      <c r="J33" s="19"/>
      <c r="K33" s="32" t="s">
        <v>14</v>
      </c>
      <c r="L33" s="33">
        <f t="shared" si="4"/>
        <v>-4.4537988108467652E-2</v>
      </c>
      <c r="M33" s="34">
        <f t="shared" si="4"/>
        <v>6.3578780056179562E-2</v>
      </c>
      <c r="N33" s="34">
        <f t="shared" si="4"/>
        <v>2.8703736612117225E-2</v>
      </c>
      <c r="O33" s="34">
        <f t="shared" si="4"/>
        <v>2.4441620319740176E-2</v>
      </c>
      <c r="P33" s="34">
        <f t="shared" si="4"/>
        <v>2.2572879822440495E-2</v>
      </c>
      <c r="Q33" s="35">
        <f t="shared" si="4"/>
        <v>2.236795536402103E-2</v>
      </c>
      <c r="R33" s="1"/>
      <c r="S33" s="28" t="s">
        <v>14</v>
      </c>
      <c r="T33" s="29">
        <v>24.611962629999994</v>
      </c>
      <c r="U33" s="36"/>
      <c r="V33" s="36">
        <f t="shared" si="6"/>
        <v>23.515795331059003</v>
      </c>
      <c r="W33" s="31">
        <f t="shared" si="5"/>
        <v>25.010900910258538</v>
      </c>
      <c r="X33" s="30"/>
      <c r="Y33" s="36">
        <v>-0.35810855834099797</v>
      </c>
      <c r="Z33" s="31">
        <v>-0.38087666360799943</v>
      </c>
      <c r="AA33" s="36"/>
      <c r="AB33" s="29">
        <f t="shared" si="7"/>
        <v>-0.73898522194899741</v>
      </c>
      <c r="AC33" s="1"/>
      <c r="AD33" s="37">
        <v>-1.4999999999999902E-2</v>
      </c>
      <c r="AE33" s="38">
        <v>-1.5000000000000013E-2</v>
      </c>
      <c r="AF33" s="1"/>
    </row>
    <row r="34" spans="1:32" x14ac:dyDescent="0.25">
      <c r="A34" s="16"/>
      <c r="B34" s="17" t="s">
        <v>12</v>
      </c>
      <c r="C34" s="18">
        <v>20.145787630000008</v>
      </c>
      <c r="D34" s="19">
        <v>19.685766000000001</v>
      </c>
      <c r="E34" s="19">
        <v>21.667659</v>
      </c>
      <c r="F34" s="19">
        <v>20.711113000000001</v>
      </c>
      <c r="G34" s="19">
        <v>20.439557000000001</v>
      </c>
      <c r="H34" s="19">
        <v>20.898333000000001</v>
      </c>
      <c r="I34" s="20">
        <v>21.070262</v>
      </c>
      <c r="J34" s="19"/>
      <c r="K34" s="21" t="s">
        <v>12</v>
      </c>
      <c r="L34" s="22">
        <f t="shared" si="4"/>
        <v>-2.2834631162048424E-2</v>
      </c>
      <c r="M34" s="23">
        <f t="shared" si="4"/>
        <v>0.10067644815040477</v>
      </c>
      <c r="N34" s="23">
        <f t="shared" si="4"/>
        <v>-4.4146255024596792E-2</v>
      </c>
      <c r="O34" s="23">
        <f t="shared" si="4"/>
        <v>-1.3111608246258899E-2</v>
      </c>
      <c r="P34" s="23">
        <f t="shared" si="4"/>
        <v>2.2445496250236729E-2</v>
      </c>
      <c r="Q34" s="24">
        <f t="shared" si="4"/>
        <v>8.2269241283503547E-3</v>
      </c>
      <c r="R34" s="1"/>
      <c r="S34" s="17" t="s">
        <v>12</v>
      </c>
      <c r="T34" s="18">
        <v>20.145787630000008</v>
      </c>
      <c r="U34" s="25"/>
      <c r="V34" s="25">
        <f t="shared" si="6"/>
        <v>19.685766000000001</v>
      </c>
      <c r="W34" s="20">
        <f t="shared" si="5"/>
        <v>21.667659</v>
      </c>
      <c r="X34" s="25"/>
      <c r="Y34" s="25">
        <v>-0.36100300000000018</v>
      </c>
      <c r="Z34" s="20">
        <v>-0.4977879999999999</v>
      </c>
      <c r="AA34" s="25"/>
      <c r="AB34" s="18">
        <f t="shared" si="7"/>
        <v>-0.85879100000000008</v>
      </c>
      <c r="AC34" s="1"/>
      <c r="AD34" s="26">
        <v>-1.8008039100964379E-2</v>
      </c>
      <c r="AE34" s="27">
        <v>-2.245783719137262E-2</v>
      </c>
      <c r="AF34" s="1"/>
    </row>
    <row r="35" spans="1:32" x14ac:dyDescent="0.25">
      <c r="A35" s="16"/>
      <c r="B35" s="17" t="s">
        <v>13</v>
      </c>
      <c r="C35" s="18">
        <v>12.059209270000002</v>
      </c>
      <c r="D35" s="19">
        <v>11.954556688685534</v>
      </c>
      <c r="E35" s="19">
        <v>12.123908010922234</v>
      </c>
      <c r="F35" s="19">
        <v>11.622259627471546</v>
      </c>
      <c r="G35" s="19">
        <v>11.882236888599786</v>
      </c>
      <c r="H35" s="19">
        <v>12.222965268006174</v>
      </c>
      <c r="I35" s="20">
        <v>12.573464183854592</v>
      </c>
      <c r="J35" s="19"/>
      <c r="K35" s="21" t="s">
        <v>13</v>
      </c>
      <c r="L35" s="22">
        <f t="shared" si="4"/>
        <v>-8.6782291418405766E-3</v>
      </c>
      <c r="M35" s="23">
        <f t="shared" si="4"/>
        <v>1.4166256988599413E-2</v>
      </c>
      <c r="N35" s="23">
        <f t="shared" si="4"/>
        <v>-4.1376788985759472E-2</v>
      </c>
      <c r="O35" s="23">
        <f t="shared" si="4"/>
        <v>2.2368908410351773E-2</v>
      </c>
      <c r="P35" s="23">
        <f t="shared" si="4"/>
        <v>2.8675440710435041E-2</v>
      </c>
      <c r="Q35" s="24">
        <f t="shared" si="4"/>
        <v>2.8675440710435041E-2</v>
      </c>
      <c r="R35" s="1"/>
      <c r="S35" s="17" t="s">
        <v>13</v>
      </c>
      <c r="T35" s="18">
        <v>12.059209270000002</v>
      </c>
      <c r="U35" s="25"/>
      <c r="V35" s="25">
        <f t="shared" si="6"/>
        <v>11.954556688685534</v>
      </c>
      <c r="W35" s="20">
        <f t="shared" si="5"/>
        <v>12.123908010922234</v>
      </c>
      <c r="X35" s="19"/>
      <c r="Y35" s="25">
        <v>7.6011483680174408E-2</v>
      </c>
      <c r="Z35" s="20">
        <v>-0.7933733693963454</v>
      </c>
      <c r="AA35" s="25"/>
      <c r="AB35" s="18">
        <f t="shared" si="7"/>
        <v>-0.71736188571617099</v>
      </c>
      <c r="AC35" s="1"/>
      <c r="AD35" s="26">
        <v>6.3990566494747103E-3</v>
      </c>
      <c r="AE35" s="27">
        <v>-6.1419531404275918E-2</v>
      </c>
      <c r="AF35" s="1"/>
    </row>
    <row r="36" spans="1:32" x14ac:dyDescent="0.25">
      <c r="A36" s="16"/>
      <c r="B36" s="17"/>
      <c r="C36" s="18"/>
      <c r="D36" s="19"/>
      <c r="E36" s="19"/>
      <c r="F36" s="19"/>
      <c r="G36" s="19"/>
      <c r="H36" s="19"/>
      <c r="I36" s="20"/>
      <c r="J36" s="19"/>
      <c r="K36" s="21"/>
      <c r="L36" s="22"/>
      <c r="M36" s="23"/>
      <c r="N36" s="23"/>
      <c r="O36" s="23"/>
      <c r="P36" s="23"/>
      <c r="Q36" s="24"/>
      <c r="R36" s="1"/>
      <c r="S36" s="17"/>
      <c r="T36" s="18"/>
      <c r="U36" s="25"/>
      <c r="V36" s="25"/>
      <c r="W36" s="20"/>
      <c r="X36" s="19"/>
      <c r="Y36" s="25"/>
      <c r="Z36" s="20"/>
      <c r="AA36" s="19"/>
      <c r="AB36" s="18"/>
      <c r="AC36" s="1"/>
      <c r="AD36" s="26"/>
      <c r="AE36" s="27"/>
      <c r="AF36" s="1"/>
    </row>
    <row r="37" spans="1:32" x14ac:dyDescent="0.25">
      <c r="A37" s="16"/>
      <c r="B37" s="28" t="s">
        <v>18</v>
      </c>
      <c r="C37" s="29">
        <v>53.015545519999996</v>
      </c>
      <c r="D37" s="30">
        <v>53.786042968572303</v>
      </c>
      <c r="E37" s="30">
        <v>55.470982682391629</v>
      </c>
      <c r="F37" s="30">
        <v>54.581427589753808</v>
      </c>
      <c r="G37" s="30">
        <v>56.923393709357384</v>
      </c>
      <c r="H37" s="30">
        <v>60.049939649346257</v>
      </c>
      <c r="I37" s="31">
        <v>63.034066305986343</v>
      </c>
      <c r="J37" s="19"/>
      <c r="K37" s="32" t="s">
        <v>18</v>
      </c>
      <c r="L37" s="33">
        <f t="shared" si="4"/>
        <v>1.4533424885379009E-2</v>
      </c>
      <c r="M37" s="34">
        <f t="shared" si="4"/>
        <v>3.1326708953173021E-2</v>
      </c>
      <c r="N37" s="34">
        <f t="shared" si="4"/>
        <v>-1.6036404073299315E-2</v>
      </c>
      <c r="O37" s="34">
        <f t="shared" si="4"/>
        <v>4.2907747617125569E-2</v>
      </c>
      <c r="P37" s="34">
        <f t="shared" si="4"/>
        <v>5.4925501384414321E-2</v>
      </c>
      <c r="Q37" s="35">
        <f t="shared" si="4"/>
        <v>4.9694082526402283E-2</v>
      </c>
      <c r="R37" s="1"/>
      <c r="S37" s="28" t="s">
        <v>18</v>
      </c>
      <c r="T37" s="29">
        <v>53.015545519999996</v>
      </c>
      <c r="U37" s="36"/>
      <c r="V37" s="36">
        <f t="shared" si="6"/>
        <v>53.786042968572303</v>
      </c>
      <c r="W37" s="31">
        <f t="shared" si="5"/>
        <v>55.470982682391629</v>
      </c>
      <c r="X37" s="36"/>
      <c r="Y37" s="36">
        <v>1.1293548465744152E-2</v>
      </c>
      <c r="Z37" s="31">
        <v>-0.88139142067701925</v>
      </c>
      <c r="AA37" s="36"/>
      <c r="AB37" s="29">
        <f t="shared" si="7"/>
        <v>-0.8700978722112751</v>
      </c>
      <c r="AC37" s="1"/>
      <c r="AD37" s="37">
        <v>2.1001582689894605E-4</v>
      </c>
      <c r="AE37" s="38">
        <v>-1.564071496020647E-2</v>
      </c>
      <c r="AF37" s="1"/>
    </row>
    <row r="38" spans="1:32" x14ac:dyDescent="0.25">
      <c r="A38" s="16"/>
      <c r="B38" s="17" t="s">
        <v>19</v>
      </c>
      <c r="C38" s="18">
        <v>19.619424189999997</v>
      </c>
      <c r="D38" s="19">
        <v>20.700396000000001</v>
      </c>
      <c r="E38" s="19">
        <v>21.459094</v>
      </c>
      <c r="F38" s="19">
        <v>23.709437000000001</v>
      </c>
      <c r="G38" s="19">
        <v>21.770562000000002</v>
      </c>
      <c r="H38" s="19">
        <v>21.953448999999999</v>
      </c>
      <c r="I38" s="20">
        <v>21.806197999999998</v>
      </c>
      <c r="J38" s="19"/>
      <c r="K38" s="21" t="s">
        <v>19</v>
      </c>
      <c r="L38" s="22">
        <f t="shared" si="4"/>
        <v>5.5097020153678899E-2</v>
      </c>
      <c r="M38" s="23">
        <f t="shared" si="4"/>
        <v>3.6651376137925018E-2</v>
      </c>
      <c r="N38" s="23">
        <f t="shared" si="4"/>
        <v>0.10486663602852953</v>
      </c>
      <c r="O38" s="23">
        <f t="shared" si="4"/>
        <v>-8.1776509497041183E-2</v>
      </c>
      <c r="P38" s="23">
        <f t="shared" si="4"/>
        <v>8.4006558948730436E-3</v>
      </c>
      <c r="Q38" s="24">
        <f t="shared" si="4"/>
        <v>-6.7074198682858244E-3</v>
      </c>
      <c r="R38" s="1"/>
      <c r="S38" s="17" t="s">
        <v>19</v>
      </c>
      <c r="T38" s="18">
        <v>19.619424189999997</v>
      </c>
      <c r="U38" s="25"/>
      <c r="V38" s="25">
        <f t="shared" si="6"/>
        <v>20.700396000000001</v>
      </c>
      <c r="W38" s="20">
        <f t="shared" si="5"/>
        <v>21.459094</v>
      </c>
      <c r="X38" s="19"/>
      <c r="Y38" s="25">
        <v>-0.3422319999999992</v>
      </c>
      <c r="Z38" s="20">
        <v>-0.88703399999999988</v>
      </c>
      <c r="AA38" s="25"/>
      <c r="AB38" s="18">
        <f t="shared" si="7"/>
        <v>-1.2292659999999991</v>
      </c>
      <c r="AC38" s="1"/>
      <c r="AD38" s="26">
        <v>-1.6263748045158621E-2</v>
      </c>
      <c r="AE38" s="27">
        <v>-3.9695199096684619E-2</v>
      </c>
      <c r="AF38" s="1"/>
    </row>
    <row r="39" spans="1:32" x14ac:dyDescent="0.25">
      <c r="A39" s="16"/>
      <c r="B39" s="17" t="s">
        <v>17</v>
      </c>
      <c r="C39" s="18">
        <v>50.028480410000007</v>
      </c>
      <c r="D39" s="19">
        <v>50.312526143119555</v>
      </c>
      <c r="E39" s="19">
        <v>50.538482986749486</v>
      </c>
      <c r="F39" s="19">
        <v>48.765144867342435</v>
      </c>
      <c r="G39" s="19">
        <v>49.893220504067571</v>
      </c>
      <c r="H39" s="19">
        <v>50.82331609989366</v>
      </c>
      <c r="I39" s="20">
        <v>51.326602042955678</v>
      </c>
      <c r="J39" s="19"/>
      <c r="K39" s="21" t="s">
        <v>17</v>
      </c>
      <c r="L39" s="22">
        <f t="shared" si="4"/>
        <v>5.6776806089591236E-3</v>
      </c>
      <c r="M39" s="23">
        <f t="shared" si="4"/>
        <v>4.4910653658527533E-3</v>
      </c>
      <c r="N39" s="23">
        <f t="shared" si="4"/>
        <v>-3.5088867227613396E-2</v>
      </c>
      <c r="O39" s="23">
        <f t="shared" si="4"/>
        <v>2.3132826525869676E-2</v>
      </c>
      <c r="P39" s="23">
        <f t="shared" si="4"/>
        <v>1.864172299221023E-2</v>
      </c>
      <c r="Q39" s="24">
        <f t="shared" si="4"/>
        <v>9.9026584977808252E-3</v>
      </c>
      <c r="R39" s="1"/>
      <c r="S39" s="17" t="s">
        <v>17</v>
      </c>
      <c r="T39" s="18">
        <v>50.028480410000007</v>
      </c>
      <c r="U39" s="25"/>
      <c r="V39" s="25">
        <f t="shared" si="6"/>
        <v>50.312526143119555</v>
      </c>
      <c r="W39" s="20">
        <f t="shared" si="5"/>
        <v>50.538482986749486</v>
      </c>
      <c r="X39" s="19"/>
      <c r="Y39" s="25">
        <v>0.13267742416557837</v>
      </c>
      <c r="Z39" s="20">
        <v>2.3160657409604823E-2</v>
      </c>
      <c r="AA39" s="25"/>
      <c r="AB39" s="18">
        <f t="shared" si="7"/>
        <v>0.1558380815751832</v>
      </c>
      <c r="AC39" s="1"/>
      <c r="AD39" s="26">
        <v>2.6440379465604291E-3</v>
      </c>
      <c r="AE39" s="27">
        <v>4.5848776849544137E-4</v>
      </c>
      <c r="AF39" s="1"/>
    </row>
    <row r="40" spans="1:32" x14ac:dyDescent="0.25">
      <c r="A40" s="1"/>
      <c r="B40" s="69" t="s">
        <v>44</v>
      </c>
      <c r="C40" s="70">
        <v>8.5012580200000034</v>
      </c>
      <c r="D40" s="71">
        <v>7.5512435645408518</v>
      </c>
      <c r="E40" s="71">
        <v>16.787473721168286</v>
      </c>
      <c r="F40" s="71">
        <v>17.960436726962289</v>
      </c>
      <c r="G40" s="71">
        <v>17.447863016090949</v>
      </c>
      <c r="H40" s="71">
        <v>17.274381776786107</v>
      </c>
      <c r="I40" s="72">
        <v>17.110981868373088</v>
      </c>
      <c r="J40" s="19"/>
      <c r="K40" s="69" t="s">
        <v>44</v>
      </c>
      <c r="L40" s="57">
        <f t="shared" si="4"/>
        <v>-0.11174986728130754</v>
      </c>
      <c r="M40" s="58">
        <f t="shared" si="4"/>
        <v>1.2231402785097472</v>
      </c>
      <c r="N40" s="58">
        <f t="shared" si="4"/>
        <v>6.987132342104263E-2</v>
      </c>
      <c r="O40" s="58">
        <f t="shared" si="4"/>
        <v>-2.8539044938804992E-2</v>
      </c>
      <c r="P40" s="58">
        <f t="shared" si="4"/>
        <v>-9.9428359303859182E-3</v>
      </c>
      <c r="Q40" s="59">
        <f t="shared" si="4"/>
        <v>-9.4590886391431317E-3</v>
      </c>
      <c r="R40" s="1"/>
      <c r="S40" s="69" t="s">
        <v>44</v>
      </c>
      <c r="T40" s="70">
        <v>8.5012580200000034</v>
      </c>
      <c r="U40" s="73"/>
      <c r="V40" s="73">
        <f t="shared" si="6"/>
        <v>7.5512435645408518</v>
      </c>
      <c r="W40" s="72">
        <f t="shared" si="5"/>
        <v>16.787473721168286</v>
      </c>
      <c r="X40" s="73"/>
      <c r="Y40" s="73">
        <v>-0.60337788566358252</v>
      </c>
      <c r="Z40" s="72">
        <v>-0.88979037070420119</v>
      </c>
      <c r="AA40" s="73"/>
      <c r="AB40" s="70">
        <f t="shared" si="7"/>
        <v>-1.4931682563677837</v>
      </c>
      <c r="AC40" s="1"/>
      <c r="AD40" s="74">
        <v>-7.3992139224127396E-2</v>
      </c>
      <c r="AE40" s="75">
        <v>-5.033529883808785E-2</v>
      </c>
      <c r="AF40" s="1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76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76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76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30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2"/>
      <c r="T44" s="77"/>
      <c r="U44" s="77"/>
      <c r="V44" s="77"/>
      <c r="W44" s="77"/>
      <c r="X44" s="77"/>
      <c r="Y44" s="78"/>
      <c r="Z44" s="78"/>
      <c r="AA44" s="78"/>
      <c r="AB44" s="78"/>
      <c r="AC44" s="1"/>
      <c r="AD44" s="77"/>
      <c r="AE44" s="77"/>
      <c r="AF44" s="1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77"/>
      <c r="U45" s="1"/>
      <c r="V45" s="77"/>
      <c r="W45" s="77"/>
      <c r="X45" s="1"/>
      <c r="Y45" s="1"/>
      <c r="Z45" s="1"/>
      <c r="AA45" s="1"/>
      <c r="AB45" s="1"/>
      <c r="AC45" s="1"/>
      <c r="AD45" s="77"/>
      <c r="AE45" s="77"/>
      <c r="AF45" s="1"/>
    </row>
    <row r="46" spans="1:32" x14ac:dyDescent="0.25">
      <c r="A46" s="1"/>
      <c r="B46" s="1"/>
      <c r="C46" s="1"/>
      <c r="D46" s="61"/>
      <c r="E46" s="61"/>
      <c r="F46" s="6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AC46" s="1"/>
      <c r="AF46" s="1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5">
      <c r="A49" s="1"/>
      <c r="J49" s="1"/>
      <c r="K49" s="1"/>
      <c r="L49" s="1"/>
      <c r="M49" s="1"/>
      <c r="N49" s="1"/>
      <c r="O49" s="1"/>
      <c r="P49" s="1"/>
      <c r="Q49" s="1"/>
      <c r="AF49" s="1"/>
    </row>
    <row r="50" spans="1:3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</sheetData>
  <mergeCells count="10">
    <mergeCell ref="S4:S5"/>
    <mergeCell ref="V4:W4"/>
    <mergeCell ref="Y4:Z4"/>
    <mergeCell ref="AB4:AB5"/>
    <mergeCell ref="AD4:AE4"/>
    <mergeCell ref="S28:S29"/>
    <mergeCell ref="V28:W28"/>
    <mergeCell ref="Y28:Z28"/>
    <mergeCell ref="AB28:AB29"/>
    <mergeCell ref="AD28:AE28"/>
  </mergeCells>
  <conditionalFormatting sqref="C30:J40 L30:Q40 T30:AB40 AD30:AE40">
    <cfRule type="cellIs" dxfId="36" priority="21" operator="lessThan">
      <formula>0</formula>
    </cfRule>
  </conditionalFormatting>
  <conditionalFormatting sqref="E22:I22 D46:F46">
    <cfRule type="cellIs" dxfId="35" priority="35" operator="lessThan">
      <formula>0</formula>
    </cfRule>
  </conditionalFormatting>
  <conditionalFormatting sqref="T22:Z23">
    <cfRule type="cellIs" dxfId="34" priority="25" operator="equal">
      <formula>0</formula>
    </cfRule>
    <cfRule type="cellIs" dxfId="33" priority="26" operator="lessThan">
      <formula>0</formula>
    </cfRule>
  </conditionalFormatting>
  <conditionalFormatting sqref="U40:U44">
    <cfRule type="cellIs" dxfId="32" priority="33" operator="lessThan">
      <formula>0</formula>
    </cfRule>
  </conditionalFormatting>
  <conditionalFormatting sqref="Y6:AB6 Y10:AB18 AD22:AE23 Y34:AB35 Y38:AB40">
    <cfRule type="cellIs" dxfId="31" priority="30" operator="equal">
      <formula>0</formula>
    </cfRule>
  </conditionalFormatting>
  <conditionalFormatting sqref="Y6:AB18 C6:I20 L6:Q20 T6:T20 V6:X20 U6:U21 Y19:Z20 C22 AD22:AE23 Y25:Z26">
    <cfRule type="cellIs" dxfId="30" priority="34" operator="lessThan">
      <formula>0</formula>
    </cfRule>
  </conditionalFormatting>
  <conditionalFormatting sqref="Y7:AB9 Y30:AB30 Y32:AB33 Y37:AB37">
    <cfRule type="cellIs" dxfId="29" priority="29" operator="equal">
      <formula>0</formula>
    </cfRule>
  </conditionalFormatting>
  <conditionalFormatting sqref="Y31:AB31">
    <cfRule type="cellIs" dxfId="28" priority="3" operator="equal">
      <formula>0</formula>
    </cfRule>
  </conditionalFormatting>
  <conditionalFormatting sqref="Y44:AB44">
    <cfRule type="cellIs" dxfId="27" priority="27" operator="equal">
      <formula>0</formula>
    </cfRule>
    <cfRule type="cellIs" dxfId="26" priority="28" operator="lessThan">
      <formula>0</formula>
    </cfRule>
  </conditionalFormatting>
  <conditionalFormatting sqref="AA22">
    <cfRule type="cellIs" dxfId="25" priority="31" operator="lessThan">
      <formula>0</formula>
    </cfRule>
  </conditionalFormatting>
  <conditionalFormatting sqref="AB19:AB20">
    <cfRule type="cellIs" dxfId="24" priority="32" operator="lessThan">
      <formula>0</formula>
    </cfRule>
  </conditionalFormatting>
  <conditionalFormatting sqref="AD6:AE6 AD10:AE18">
    <cfRule type="cellIs" dxfId="23" priority="23" operator="equal">
      <formula>0</formula>
    </cfRule>
  </conditionalFormatting>
  <conditionalFormatting sqref="AD6:AE20">
    <cfRule type="cellIs" dxfId="22" priority="24" operator="lessThan">
      <formula>0</formula>
    </cfRule>
  </conditionalFormatting>
  <conditionalFormatting sqref="AD7:AE9">
    <cfRule type="cellIs" dxfId="21" priority="22" operator="equal">
      <formula>0</formula>
    </cfRule>
  </conditionalFormatting>
  <conditionalFormatting sqref="AD33:AE33">
    <cfRule type="cellIs" dxfId="20" priority="5" operator="equal">
      <formula>0</formula>
    </cfRule>
  </conditionalFormatting>
  <conditionalFormatting sqref="AD37:AE37">
    <cfRule type="cellIs" dxfId="19" priority="4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7A72F-BE77-42DA-B92A-A05B645BA27D}">
  <dimension ref="A1:AF55"/>
  <sheetViews>
    <sheetView zoomScale="85" zoomScaleNormal="85" workbookViewId="0"/>
  </sheetViews>
  <sheetFormatPr defaultRowHeight="15" x14ac:dyDescent="0.25"/>
  <cols>
    <col min="1" max="1" width="19.7109375" customWidth="1"/>
    <col min="2" max="2" width="41.140625" bestFit="1" customWidth="1"/>
    <col min="3" max="3" width="12.42578125" customWidth="1"/>
    <col min="4" max="9" width="12.28515625" customWidth="1"/>
    <col min="11" max="11" width="41" bestFit="1" customWidth="1"/>
    <col min="12" max="17" width="10.7109375" customWidth="1"/>
    <col min="18" max="18" width="13.42578125" customWidth="1"/>
    <col min="19" max="19" width="41.140625" bestFit="1" customWidth="1"/>
    <col min="20" max="20" width="12.42578125" customWidth="1"/>
    <col min="21" max="21" width="2.140625" customWidth="1"/>
    <col min="22" max="23" width="11.7109375" customWidth="1"/>
    <col min="24" max="24" width="2.140625" customWidth="1"/>
    <col min="25" max="26" width="11.7109375" customWidth="1"/>
    <col min="27" max="27" width="2.140625" customWidth="1"/>
    <col min="28" max="28" width="13" customWidth="1"/>
    <col min="29" max="29" width="4.85546875" customWidth="1"/>
    <col min="30" max="31" width="11.7109375" customWidth="1"/>
    <col min="32" max="32" width="13.42578125" customWidth="1"/>
  </cols>
  <sheetData>
    <row r="1" spans="1:3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 t="s">
        <v>20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3"/>
      <c r="AC3" s="1"/>
      <c r="AD3" s="1"/>
      <c r="AE3" s="1"/>
      <c r="AF3" s="1"/>
    </row>
    <row r="4" spans="1:32" ht="30" customHeight="1" x14ac:dyDescent="0.25">
      <c r="A4" s="1"/>
      <c r="B4" s="4" t="s">
        <v>21</v>
      </c>
      <c r="C4" s="5" t="s">
        <v>22</v>
      </c>
      <c r="D4" s="6" t="s">
        <v>40</v>
      </c>
      <c r="E4" s="7"/>
      <c r="F4" s="7"/>
      <c r="G4" s="7"/>
      <c r="H4" s="7"/>
      <c r="I4" s="8"/>
      <c r="J4" s="1"/>
      <c r="K4" s="4" t="s">
        <v>21</v>
      </c>
      <c r="L4" s="9" t="s">
        <v>43</v>
      </c>
      <c r="M4" s="7"/>
      <c r="N4" s="7"/>
      <c r="O4" s="7"/>
      <c r="P4" s="7"/>
      <c r="Q4" s="8"/>
      <c r="R4" s="1"/>
      <c r="S4" s="88" t="s">
        <v>21</v>
      </c>
      <c r="T4" s="5" t="s">
        <v>22</v>
      </c>
      <c r="U4" s="10"/>
      <c r="V4" s="93" t="s">
        <v>40</v>
      </c>
      <c r="W4" s="94"/>
      <c r="X4" s="10"/>
      <c r="Y4" s="93" t="s">
        <v>41</v>
      </c>
      <c r="Z4" s="94"/>
      <c r="AA4" s="10"/>
      <c r="AB4" s="95" t="s">
        <v>23</v>
      </c>
      <c r="AC4" s="1"/>
      <c r="AD4" s="93" t="s">
        <v>42</v>
      </c>
      <c r="AE4" s="94"/>
      <c r="AF4" s="1"/>
    </row>
    <row r="5" spans="1:32" x14ac:dyDescent="0.25">
      <c r="A5" s="1"/>
      <c r="B5" s="11"/>
      <c r="C5" s="12">
        <v>2024</v>
      </c>
      <c r="D5" s="13">
        <v>2025</v>
      </c>
      <c r="E5" s="13">
        <v>2026</v>
      </c>
      <c r="F5" s="13">
        <v>2027</v>
      </c>
      <c r="G5" s="13">
        <v>2028</v>
      </c>
      <c r="H5" s="13">
        <v>2029</v>
      </c>
      <c r="I5" s="14">
        <v>2030</v>
      </c>
      <c r="J5" s="1"/>
      <c r="K5" s="12"/>
      <c r="L5" s="13">
        <v>2025</v>
      </c>
      <c r="M5" s="13">
        <v>2026</v>
      </c>
      <c r="N5" s="13">
        <v>2027</v>
      </c>
      <c r="O5" s="13">
        <v>2028</v>
      </c>
      <c r="P5" s="13">
        <v>2029</v>
      </c>
      <c r="Q5" s="14">
        <v>2030</v>
      </c>
      <c r="R5" s="1"/>
      <c r="S5" s="89"/>
      <c r="T5" s="12">
        <v>2024</v>
      </c>
      <c r="U5" s="15"/>
      <c r="V5" s="15">
        <v>2025</v>
      </c>
      <c r="W5" s="14">
        <v>2026</v>
      </c>
      <c r="X5" s="15"/>
      <c r="Y5" s="15">
        <v>2025</v>
      </c>
      <c r="Z5" s="14">
        <v>2026</v>
      </c>
      <c r="AA5" s="15"/>
      <c r="AB5" s="96"/>
      <c r="AC5" s="1"/>
      <c r="AD5" s="15">
        <v>2025</v>
      </c>
      <c r="AE5" s="14">
        <v>2026</v>
      </c>
      <c r="AF5" s="1"/>
    </row>
    <row r="6" spans="1:32" x14ac:dyDescent="0.25">
      <c r="A6" s="16"/>
      <c r="B6" s="17" t="s">
        <v>5</v>
      </c>
      <c r="C6" s="18">
        <v>378.97539270999994</v>
      </c>
      <c r="D6" s="19">
        <v>389.22179586314519</v>
      </c>
      <c r="E6" s="19">
        <v>402.48451838031707</v>
      </c>
      <c r="F6" s="19">
        <v>416.66587352164845</v>
      </c>
      <c r="G6" s="19">
        <v>436.53668511347632</v>
      </c>
      <c r="H6" s="19">
        <v>459.27503619059087</v>
      </c>
      <c r="I6" s="20">
        <v>484.04798804549728</v>
      </c>
      <c r="J6" s="1"/>
      <c r="K6" s="21" t="s">
        <v>5</v>
      </c>
      <c r="L6" s="22">
        <f>D6/C6-1</f>
        <v>2.7037119956192068E-2</v>
      </c>
      <c r="M6" s="23">
        <f t="shared" ref="M6:Q20" si="0">E6/D6-1</f>
        <v>3.4074973853301938E-2</v>
      </c>
      <c r="N6" s="23">
        <f t="shared" si="0"/>
        <v>3.5234535724256277E-2</v>
      </c>
      <c r="O6" s="23">
        <f t="shared" si="0"/>
        <v>4.7690038600666673E-2</v>
      </c>
      <c r="P6" s="23">
        <f t="shared" si="0"/>
        <v>5.2088064651894639E-2</v>
      </c>
      <c r="Q6" s="24">
        <f t="shared" si="0"/>
        <v>5.3939251870476213E-2</v>
      </c>
      <c r="R6" s="1"/>
      <c r="S6" s="17" t="s">
        <v>5</v>
      </c>
      <c r="T6" s="18">
        <v>378.97539270999994</v>
      </c>
      <c r="U6" s="25"/>
      <c r="V6" s="25">
        <f>D6</f>
        <v>389.22179586314519</v>
      </c>
      <c r="W6" s="20">
        <f>E6</f>
        <v>402.48451838031707</v>
      </c>
      <c r="X6" s="25"/>
      <c r="Y6" s="25">
        <v>0</v>
      </c>
      <c r="Z6" s="20">
        <v>4.0705184419197167</v>
      </c>
      <c r="AA6" s="25"/>
      <c r="AB6" s="18">
        <f>Y6+Z6</f>
        <v>4.0705184419197167</v>
      </c>
      <c r="AC6" s="1"/>
      <c r="AD6" s="26">
        <v>0</v>
      </c>
      <c r="AE6" s="27">
        <v>1.0216805741136259E-2</v>
      </c>
      <c r="AF6" s="1"/>
    </row>
    <row r="7" spans="1:32" x14ac:dyDescent="0.25">
      <c r="A7" s="16"/>
      <c r="B7" s="28" t="s">
        <v>6</v>
      </c>
      <c r="C7" s="29">
        <v>340.39238700999994</v>
      </c>
      <c r="D7" s="30">
        <v>345.31564228834162</v>
      </c>
      <c r="E7" s="30">
        <v>412.24834207616573</v>
      </c>
      <c r="F7" s="30">
        <v>424.84529718471231</v>
      </c>
      <c r="G7" s="30">
        <v>440.67804663439466</v>
      </c>
      <c r="H7" s="30">
        <v>459.89687468545299</v>
      </c>
      <c r="I7" s="31">
        <v>476.34981748338799</v>
      </c>
      <c r="J7" s="1"/>
      <c r="K7" s="32" t="s">
        <v>6</v>
      </c>
      <c r="L7" s="33">
        <f t="shared" ref="L7:L20" si="1">D7/C7-1</f>
        <v>1.4463470589302752E-2</v>
      </c>
      <c r="M7" s="34">
        <f t="shared" si="0"/>
        <v>0.19383048895287147</v>
      </c>
      <c r="N7" s="34">
        <f t="shared" si="0"/>
        <v>3.0556715025476633E-2</v>
      </c>
      <c r="O7" s="34">
        <f t="shared" si="0"/>
        <v>3.7267093585829913E-2</v>
      </c>
      <c r="P7" s="34">
        <f t="shared" si="0"/>
        <v>4.3611947992052036E-2</v>
      </c>
      <c r="Q7" s="35">
        <f t="shared" si="0"/>
        <v>3.5775287251490928E-2</v>
      </c>
      <c r="R7" s="1"/>
      <c r="S7" s="28" t="s">
        <v>6</v>
      </c>
      <c r="T7" s="29">
        <v>340.39238700999994</v>
      </c>
      <c r="U7" s="36"/>
      <c r="V7" s="36">
        <f t="shared" ref="V7:W18" si="2">D7</f>
        <v>345.31564228834162</v>
      </c>
      <c r="W7" s="31">
        <f t="shared" si="2"/>
        <v>412.24834207616573</v>
      </c>
      <c r="X7" s="36"/>
      <c r="Y7" s="36">
        <v>0.64117469554554418</v>
      </c>
      <c r="Z7" s="31">
        <v>12.2312034576683</v>
      </c>
      <c r="AA7" s="36"/>
      <c r="AB7" s="29">
        <f t="shared" ref="AB7:AB20" si="3">Y7+Z7</f>
        <v>12.872378153213845</v>
      </c>
      <c r="AC7" s="1"/>
      <c r="AD7" s="37">
        <v>1.8602326421899296E-3</v>
      </c>
      <c r="AE7" s="38">
        <v>3.0576698538242963E-2</v>
      </c>
      <c r="AF7" s="1"/>
    </row>
    <row r="8" spans="1:32" x14ac:dyDescent="0.25">
      <c r="A8" s="16"/>
      <c r="B8" s="28" t="s">
        <v>8</v>
      </c>
      <c r="C8" s="29">
        <v>353.34258546000007</v>
      </c>
      <c r="D8" s="30">
        <v>385.47224782632765</v>
      </c>
      <c r="E8" s="30">
        <v>397.78865021164933</v>
      </c>
      <c r="F8" s="30">
        <v>416.86182282719562</v>
      </c>
      <c r="G8" s="30">
        <v>436.69108005502511</v>
      </c>
      <c r="H8" s="30">
        <v>457.72146898330197</v>
      </c>
      <c r="I8" s="31">
        <v>478.59335998752766</v>
      </c>
      <c r="J8" s="1"/>
      <c r="K8" s="32" t="s">
        <v>8</v>
      </c>
      <c r="L8" s="33">
        <f t="shared" si="1"/>
        <v>9.0930625654701336E-2</v>
      </c>
      <c r="M8" s="34">
        <f t="shared" si="0"/>
        <v>3.1951463314865647E-2</v>
      </c>
      <c r="N8" s="34">
        <f t="shared" si="0"/>
        <v>4.7948006071561133E-2</v>
      </c>
      <c r="O8" s="34">
        <f t="shared" si="0"/>
        <v>4.7567937724173559E-2</v>
      </c>
      <c r="P8" s="34">
        <f t="shared" si="0"/>
        <v>4.815850354815332E-2</v>
      </c>
      <c r="Q8" s="35">
        <f t="shared" si="0"/>
        <v>4.5599545615779613E-2</v>
      </c>
      <c r="R8" s="1"/>
      <c r="S8" s="28" t="s">
        <v>8</v>
      </c>
      <c r="T8" s="29">
        <v>353.34258546000007</v>
      </c>
      <c r="U8" s="36"/>
      <c r="V8" s="36">
        <f t="shared" si="2"/>
        <v>385.47224782632765</v>
      </c>
      <c r="W8" s="31">
        <f t="shared" si="2"/>
        <v>397.78865021164933</v>
      </c>
      <c r="X8" s="36"/>
      <c r="Y8" s="36">
        <v>2.4307438286112983</v>
      </c>
      <c r="Z8" s="31">
        <v>7.2189695194509795</v>
      </c>
      <c r="AA8" s="36"/>
      <c r="AB8" s="29">
        <f t="shared" si="3"/>
        <v>9.6497133480622779</v>
      </c>
      <c r="AC8" s="1"/>
      <c r="AD8" s="37">
        <v>6.3459019538147921E-3</v>
      </c>
      <c r="AE8" s="38">
        <v>1.8483179510137449E-2</v>
      </c>
      <c r="AF8" s="1"/>
    </row>
    <row r="9" spans="1:32" x14ac:dyDescent="0.25">
      <c r="A9" s="16"/>
      <c r="B9" s="28" t="s">
        <v>7</v>
      </c>
      <c r="C9" s="29">
        <v>40.454220449999994</v>
      </c>
      <c r="D9" s="30">
        <v>41.315518693000001</v>
      </c>
      <c r="E9" s="30">
        <v>41.36211875</v>
      </c>
      <c r="F9" s="30">
        <v>41.772992731000002</v>
      </c>
      <c r="G9" s="30">
        <v>42.335447463000001</v>
      </c>
      <c r="H9" s="30">
        <v>42.857327327</v>
      </c>
      <c r="I9" s="31">
        <v>43.469365242999999</v>
      </c>
      <c r="J9" s="1"/>
      <c r="K9" s="32" t="s">
        <v>7</v>
      </c>
      <c r="L9" s="33">
        <f t="shared" si="1"/>
        <v>2.1290689411863406E-2</v>
      </c>
      <c r="M9" s="34">
        <f t="shared" si="0"/>
        <v>1.1279068610094978E-3</v>
      </c>
      <c r="N9" s="34">
        <f t="shared" si="0"/>
        <v>9.9335815818188955E-3</v>
      </c>
      <c r="O9" s="34">
        <f t="shared" si="0"/>
        <v>1.3464554374209348E-2</v>
      </c>
      <c r="P9" s="34">
        <f t="shared" si="0"/>
        <v>1.2327255179152452E-2</v>
      </c>
      <c r="Q9" s="35">
        <f t="shared" si="0"/>
        <v>1.4280823237766693E-2</v>
      </c>
      <c r="R9" s="1"/>
      <c r="S9" s="28" t="s">
        <v>7</v>
      </c>
      <c r="T9" s="29">
        <v>40.454220449999994</v>
      </c>
      <c r="U9" s="36"/>
      <c r="V9" s="36">
        <f t="shared" si="2"/>
        <v>41.315518693000001</v>
      </c>
      <c r="W9" s="31">
        <f t="shared" si="2"/>
        <v>41.36211875</v>
      </c>
      <c r="X9" s="36"/>
      <c r="Y9" s="36">
        <v>2.1576142150000024</v>
      </c>
      <c r="Z9" s="31">
        <v>1.8152251079999928</v>
      </c>
      <c r="AA9" s="36"/>
      <c r="AB9" s="29">
        <f t="shared" si="3"/>
        <v>3.9728393229999952</v>
      </c>
      <c r="AC9" s="1"/>
      <c r="AD9" s="37">
        <v>5.5100349310372554E-2</v>
      </c>
      <c r="AE9" s="38">
        <v>4.5900573744992457E-2</v>
      </c>
      <c r="AF9" s="1"/>
    </row>
    <row r="10" spans="1:32" x14ac:dyDescent="0.25">
      <c r="A10" s="16"/>
      <c r="B10" s="17" t="s">
        <v>9</v>
      </c>
      <c r="C10" s="18">
        <v>217.66814565999999</v>
      </c>
      <c r="D10" s="19">
        <v>222.7563605272239</v>
      </c>
      <c r="E10" s="19">
        <v>229.43796531902765</v>
      </c>
      <c r="F10" s="19">
        <v>236.13198414214133</v>
      </c>
      <c r="G10" s="19">
        <v>249.10877578628637</v>
      </c>
      <c r="H10" s="19">
        <v>263.0453179194115</v>
      </c>
      <c r="I10" s="20">
        <v>283.95082035944461</v>
      </c>
      <c r="J10" s="1"/>
      <c r="K10" s="21" t="s">
        <v>9</v>
      </c>
      <c r="L10" s="22">
        <f t="shared" si="1"/>
        <v>2.3376019728544639E-2</v>
      </c>
      <c r="M10" s="23">
        <f t="shared" si="0"/>
        <v>2.9995124610536772E-2</v>
      </c>
      <c r="N10" s="23">
        <f t="shared" si="0"/>
        <v>2.917572431313098E-2</v>
      </c>
      <c r="O10" s="23">
        <f t="shared" si="0"/>
        <v>5.4955671046805543E-2</v>
      </c>
      <c r="P10" s="23">
        <f t="shared" si="0"/>
        <v>5.5945608857559836E-2</v>
      </c>
      <c r="Q10" s="24">
        <f t="shared" si="0"/>
        <v>7.9474907994514732E-2</v>
      </c>
      <c r="R10" s="1"/>
      <c r="S10" s="17" t="s">
        <v>9</v>
      </c>
      <c r="T10" s="18">
        <v>217.66814565999999</v>
      </c>
      <c r="U10" s="25"/>
      <c r="V10" s="25">
        <f t="shared" si="2"/>
        <v>222.7563605272239</v>
      </c>
      <c r="W10" s="20">
        <f t="shared" si="2"/>
        <v>229.43796531902765</v>
      </c>
      <c r="X10" s="25"/>
      <c r="Y10" s="25">
        <v>5.3589405007929258</v>
      </c>
      <c r="Z10" s="20">
        <v>6.6826591840492995</v>
      </c>
      <c r="AA10" s="25"/>
      <c r="AB10" s="18">
        <f t="shared" si="3"/>
        <v>12.041599684842225</v>
      </c>
      <c r="AC10" s="1"/>
      <c r="AD10" s="26">
        <v>2.4650432834673941E-2</v>
      </c>
      <c r="AE10" s="27">
        <v>2.9999999999999805E-2</v>
      </c>
      <c r="AF10" s="1"/>
    </row>
    <row r="11" spans="1:32" x14ac:dyDescent="0.25">
      <c r="A11" s="16"/>
      <c r="B11" s="39" t="s">
        <v>10</v>
      </c>
      <c r="C11" s="40">
        <v>14.737976960000001</v>
      </c>
      <c r="D11" s="41">
        <v>13.906752056983109</v>
      </c>
      <c r="E11" s="19">
        <v>14.606947478416423</v>
      </c>
      <c r="F11" s="19">
        <v>14.605052807418685</v>
      </c>
      <c r="G11" s="19">
        <v>14.859927920413412</v>
      </c>
      <c r="H11" s="19">
        <v>15.241497404315707</v>
      </c>
      <c r="I11" s="42">
        <v>15.607424238614685</v>
      </c>
      <c r="J11" s="1"/>
      <c r="K11" s="43" t="s">
        <v>10</v>
      </c>
      <c r="L11" s="44">
        <f t="shared" si="1"/>
        <v>-5.6400203723543596E-2</v>
      </c>
      <c r="M11" s="45">
        <f t="shared" si="0"/>
        <v>5.0349313668946793E-2</v>
      </c>
      <c r="N11" s="45">
        <f t="shared" si="0"/>
        <v>-1.2971026290997667E-4</v>
      </c>
      <c r="O11" s="45">
        <f t="shared" si="0"/>
        <v>1.7451159975625741E-2</v>
      </c>
      <c r="P11" s="45">
        <f t="shared" si="0"/>
        <v>2.5677747963913422E-2</v>
      </c>
      <c r="Q11" s="46">
        <f t="shared" si="0"/>
        <v>2.4008588171616552E-2</v>
      </c>
      <c r="R11" s="1"/>
      <c r="S11" s="17" t="s">
        <v>10</v>
      </c>
      <c r="T11" s="18">
        <v>14.737976960000001</v>
      </c>
      <c r="U11" s="25"/>
      <c r="V11" s="25">
        <f t="shared" si="2"/>
        <v>13.906752056983109</v>
      </c>
      <c r="W11" s="20">
        <f t="shared" si="2"/>
        <v>14.606947478416423</v>
      </c>
      <c r="X11" s="25"/>
      <c r="Y11" s="25">
        <v>-0.69136899661449824</v>
      </c>
      <c r="Z11" s="20">
        <v>0.71440538486710103</v>
      </c>
      <c r="AA11" s="25"/>
      <c r="AB11" s="18">
        <f t="shared" si="3"/>
        <v>2.3036388252602791E-2</v>
      </c>
      <c r="AC11" s="1"/>
      <c r="AD11" s="26">
        <v>-4.7360135874754627E-2</v>
      </c>
      <c r="AE11" s="27">
        <v>5.142366170686774E-2</v>
      </c>
      <c r="AF11" s="1"/>
    </row>
    <row r="12" spans="1:32" x14ac:dyDescent="0.25">
      <c r="A12" s="16"/>
      <c r="B12" s="17" t="s">
        <v>16</v>
      </c>
      <c r="C12" s="18">
        <v>39.191858209999999</v>
      </c>
      <c r="D12" s="19">
        <v>37.034897290593328</v>
      </c>
      <c r="E12" s="19">
        <v>36.779591852294885</v>
      </c>
      <c r="F12" s="19">
        <v>38.068023506141962</v>
      </c>
      <c r="G12" s="19">
        <v>39.343606020753896</v>
      </c>
      <c r="H12" s="19">
        <v>39.465020681710214</v>
      </c>
      <c r="I12" s="20">
        <v>39.241233267299975</v>
      </c>
      <c r="J12" s="1"/>
      <c r="K12" s="21" t="s">
        <v>16</v>
      </c>
      <c r="L12" s="22">
        <f t="shared" si="1"/>
        <v>-5.5035944145570337E-2</v>
      </c>
      <c r="M12" s="23">
        <f t="shared" si="0"/>
        <v>-6.8936451016778921E-3</v>
      </c>
      <c r="N12" s="23">
        <f t="shared" si="0"/>
        <v>3.503115692586678E-2</v>
      </c>
      <c r="O12" s="23">
        <f t="shared" si="0"/>
        <v>3.3507978537580918E-2</v>
      </c>
      <c r="P12" s="23">
        <f t="shared" si="0"/>
        <v>3.0860074415210992E-3</v>
      </c>
      <c r="Q12" s="24">
        <f t="shared" si="0"/>
        <v>-5.6705257097192652E-3</v>
      </c>
      <c r="R12" s="1"/>
      <c r="S12" s="17" t="s">
        <v>16</v>
      </c>
      <c r="T12" s="18">
        <v>39.191858209999999</v>
      </c>
      <c r="U12" s="25"/>
      <c r="V12" s="25">
        <f t="shared" si="2"/>
        <v>37.034897290593328</v>
      </c>
      <c r="W12" s="20">
        <f t="shared" si="2"/>
        <v>36.779591852294885</v>
      </c>
      <c r="X12" s="25"/>
      <c r="Y12" s="25">
        <v>-0.29297144424940313</v>
      </c>
      <c r="Z12" s="20">
        <v>0.30351124658595552</v>
      </c>
      <c r="AA12" s="25"/>
      <c r="AB12" s="18">
        <f t="shared" si="3"/>
        <v>1.0539802336552384E-2</v>
      </c>
      <c r="AC12" s="1"/>
      <c r="AD12" s="26">
        <v>-7.8485982237699314E-3</v>
      </c>
      <c r="AE12" s="27">
        <v>8.3208294736154542E-3</v>
      </c>
      <c r="AF12" s="1"/>
    </row>
    <row r="13" spans="1:32" x14ac:dyDescent="0.25">
      <c r="A13" s="16"/>
      <c r="B13" s="17" t="s">
        <v>3</v>
      </c>
      <c r="C13" s="18">
        <v>18.365003549999994</v>
      </c>
      <c r="D13" s="19">
        <v>23.429702059729642</v>
      </c>
      <c r="E13" s="19">
        <v>23.421881631993369</v>
      </c>
      <c r="F13" s="19">
        <v>23.547571330116739</v>
      </c>
      <c r="G13" s="19">
        <v>23.731712542751161</v>
      </c>
      <c r="H13" s="19">
        <v>23.929664620539405</v>
      </c>
      <c r="I13" s="20">
        <v>24.13194191583138</v>
      </c>
      <c r="J13" s="1"/>
      <c r="K13" s="21" t="s">
        <v>3</v>
      </c>
      <c r="L13" s="22">
        <f t="shared" si="1"/>
        <v>0.27577988187917613</v>
      </c>
      <c r="M13" s="23">
        <f t="shared" si="0"/>
        <v>-3.3378263694250343E-4</v>
      </c>
      <c r="N13" s="23">
        <f t="shared" si="0"/>
        <v>5.3663364924396717E-3</v>
      </c>
      <c r="O13" s="23">
        <f t="shared" si="0"/>
        <v>7.81996623146064E-3</v>
      </c>
      <c r="P13" s="23">
        <f t="shared" si="0"/>
        <v>8.3412470731576427E-3</v>
      </c>
      <c r="Q13" s="24">
        <f t="shared" si="0"/>
        <v>8.4529933243759903E-3</v>
      </c>
      <c r="R13" s="1"/>
      <c r="S13" s="17" t="s">
        <v>3</v>
      </c>
      <c r="T13" s="18">
        <v>18.365003549999994</v>
      </c>
      <c r="U13" s="25"/>
      <c r="V13" s="25">
        <f t="shared" si="2"/>
        <v>23.429702059729642</v>
      </c>
      <c r="W13" s="20">
        <f t="shared" si="2"/>
        <v>23.421881631993369</v>
      </c>
      <c r="X13" s="25"/>
      <c r="Y13" s="25">
        <v>0.6005421197925962</v>
      </c>
      <c r="Z13" s="20">
        <v>0.84633813083141973</v>
      </c>
      <c r="AA13" s="25"/>
      <c r="AB13" s="18">
        <f t="shared" si="3"/>
        <v>1.4468802506240159</v>
      </c>
      <c r="AC13" s="1"/>
      <c r="AD13" s="26">
        <v>2.6305922836083573E-2</v>
      </c>
      <c r="AE13" s="27">
        <v>3.7489158601557548E-2</v>
      </c>
      <c r="AF13" s="1"/>
    </row>
    <row r="14" spans="1:32" x14ac:dyDescent="0.25">
      <c r="A14" s="16"/>
      <c r="B14" s="17" t="s">
        <v>1</v>
      </c>
      <c r="C14" s="18">
        <v>73.605423019999975</v>
      </c>
      <c r="D14" s="19">
        <v>76.058662580000004</v>
      </c>
      <c r="E14" s="19">
        <v>74.057150477521958</v>
      </c>
      <c r="F14" s="19">
        <v>65.428942172519442</v>
      </c>
      <c r="G14" s="19">
        <v>63.172992512299452</v>
      </c>
      <c r="H14" s="19">
        <v>65.179783380045649</v>
      </c>
      <c r="I14" s="20">
        <v>65.287970782023947</v>
      </c>
      <c r="J14" s="1"/>
      <c r="K14" s="21" t="s">
        <v>1</v>
      </c>
      <c r="L14" s="22">
        <f t="shared" si="1"/>
        <v>3.3329603436059729E-2</v>
      </c>
      <c r="M14" s="23">
        <f t="shared" si="0"/>
        <v>-2.631537335241485E-2</v>
      </c>
      <c r="N14" s="23">
        <f t="shared" si="0"/>
        <v>-0.11650743040162448</v>
      </c>
      <c r="O14" s="23">
        <f t="shared" si="0"/>
        <v>-3.4479384585977657E-2</v>
      </c>
      <c r="P14" s="23">
        <f t="shared" si="0"/>
        <v>3.176659499477541E-2</v>
      </c>
      <c r="Q14" s="24">
        <f t="shared" si="0"/>
        <v>1.6598306463753154E-3</v>
      </c>
      <c r="R14" s="1"/>
      <c r="S14" s="17" t="s">
        <v>1</v>
      </c>
      <c r="T14" s="18">
        <v>73.605423019999975</v>
      </c>
      <c r="U14" s="25"/>
      <c r="V14" s="25">
        <f t="shared" si="2"/>
        <v>76.058662580000004</v>
      </c>
      <c r="W14" s="20">
        <f t="shared" si="2"/>
        <v>74.057150477521958</v>
      </c>
      <c r="X14" s="25"/>
      <c r="Y14" s="25">
        <v>0.26398800000001188</v>
      </c>
      <c r="Z14" s="20">
        <v>0.12770899999999585</v>
      </c>
      <c r="AA14" s="25"/>
      <c r="AB14" s="18">
        <f t="shared" si="3"/>
        <v>0.39169700000000773</v>
      </c>
      <c r="AC14" s="1"/>
      <c r="AD14" s="26">
        <v>3.4829359907255775E-3</v>
      </c>
      <c r="AE14" s="27">
        <v>1.7274444043895443E-3</v>
      </c>
      <c r="AF14" s="1"/>
    </row>
    <row r="15" spans="1:32" x14ac:dyDescent="0.25">
      <c r="A15" s="16"/>
      <c r="B15" s="17" t="s">
        <v>11</v>
      </c>
      <c r="C15" s="18">
        <v>19.400414169999998</v>
      </c>
      <c r="D15" s="19">
        <v>21.372250000000001</v>
      </c>
      <c r="E15" s="19">
        <v>21.411282</v>
      </c>
      <c r="F15" s="19">
        <v>21.760278</v>
      </c>
      <c r="G15" s="19">
        <v>22.065694000000001</v>
      </c>
      <c r="H15" s="19">
        <v>22.361630000000002</v>
      </c>
      <c r="I15" s="20">
        <v>22.633274</v>
      </c>
      <c r="J15" s="1"/>
      <c r="K15" s="21" t="s">
        <v>11</v>
      </c>
      <c r="L15" s="22">
        <f t="shared" si="1"/>
        <v>0.10163885228023473</v>
      </c>
      <c r="M15" s="23">
        <f t="shared" si="0"/>
        <v>1.8262934412613951E-3</v>
      </c>
      <c r="N15" s="23">
        <f t="shared" si="0"/>
        <v>1.6299631194433006E-2</v>
      </c>
      <c r="O15" s="23">
        <f t="shared" si="0"/>
        <v>1.4035482451097314E-2</v>
      </c>
      <c r="P15" s="23">
        <f t="shared" si="0"/>
        <v>1.3411588142208553E-2</v>
      </c>
      <c r="Q15" s="24">
        <f t="shared" si="0"/>
        <v>1.2147772769695253E-2</v>
      </c>
      <c r="R15" s="1"/>
      <c r="S15" s="17" t="s">
        <v>11</v>
      </c>
      <c r="T15" s="18">
        <v>19.400414169999998</v>
      </c>
      <c r="U15" s="25"/>
      <c r="V15" s="25">
        <f t="shared" si="2"/>
        <v>21.372250000000001</v>
      </c>
      <c r="W15" s="20">
        <f t="shared" si="2"/>
        <v>21.411282</v>
      </c>
      <c r="X15" s="25"/>
      <c r="Y15" s="25">
        <v>0.42618500000000026</v>
      </c>
      <c r="Z15" s="20">
        <v>-0.17816200000000038</v>
      </c>
      <c r="AA15" s="25"/>
      <c r="AB15" s="18">
        <f t="shared" si="3"/>
        <v>0.24802299999999988</v>
      </c>
      <c r="AC15" s="1"/>
      <c r="AD15" s="26">
        <v>2.0346781125714974E-2</v>
      </c>
      <c r="AE15" s="27">
        <v>-8.2522736574410782E-3</v>
      </c>
      <c r="AF15" s="1"/>
    </row>
    <row r="16" spans="1:32" x14ac:dyDescent="0.25">
      <c r="A16" s="16"/>
      <c r="B16" s="17" t="s">
        <v>0</v>
      </c>
      <c r="C16" s="18">
        <v>84.12476660999998</v>
      </c>
      <c r="D16" s="19">
        <v>82.782848200000004</v>
      </c>
      <c r="E16" s="19">
        <v>78.873202879999994</v>
      </c>
      <c r="F16" s="19">
        <v>80.382623129200013</v>
      </c>
      <c r="G16" s="19">
        <v>81.820630495307981</v>
      </c>
      <c r="H16" s="19">
        <v>83.326865692993337</v>
      </c>
      <c r="I16" s="20">
        <v>84.792189592063025</v>
      </c>
      <c r="J16" s="1"/>
      <c r="K16" s="21" t="s">
        <v>0</v>
      </c>
      <c r="L16" s="22">
        <f t="shared" si="1"/>
        <v>-1.5951526097196522E-2</v>
      </c>
      <c r="M16" s="23">
        <f t="shared" si="0"/>
        <v>-4.7227721744418139E-2</v>
      </c>
      <c r="N16" s="23">
        <f t="shared" si="0"/>
        <v>1.9137301315080402E-2</v>
      </c>
      <c r="O16" s="23">
        <f t="shared" si="0"/>
        <v>1.7889530225912553E-2</v>
      </c>
      <c r="P16" s="23">
        <f t="shared" si="0"/>
        <v>1.8408990355699206E-2</v>
      </c>
      <c r="Q16" s="24">
        <f t="shared" si="0"/>
        <v>1.7585251609828711E-2</v>
      </c>
      <c r="R16" s="1"/>
      <c r="S16" s="17" t="s">
        <v>0</v>
      </c>
      <c r="T16" s="18">
        <v>84.12476660999998</v>
      </c>
      <c r="U16" s="25"/>
      <c r="V16" s="25">
        <f t="shared" si="2"/>
        <v>82.782848200000004</v>
      </c>
      <c r="W16" s="20">
        <f t="shared" si="2"/>
        <v>78.873202879999994</v>
      </c>
      <c r="X16" s="25"/>
      <c r="Y16" s="25">
        <v>2.2135279999999966</v>
      </c>
      <c r="Z16" s="20">
        <v>0</v>
      </c>
      <c r="AA16" s="25"/>
      <c r="AB16" s="18">
        <f t="shared" si="3"/>
        <v>2.2135279999999966</v>
      </c>
      <c r="AC16" s="1"/>
      <c r="AD16" s="26">
        <v>2.747358416957324E-2</v>
      </c>
      <c r="AE16" s="27">
        <v>0</v>
      </c>
      <c r="AF16" s="1"/>
    </row>
    <row r="17" spans="1:32" x14ac:dyDescent="0.25">
      <c r="A17" s="16"/>
      <c r="B17" s="17" t="s">
        <v>2</v>
      </c>
      <c r="C17" s="18">
        <v>21.886611959999996</v>
      </c>
      <c r="D17" s="19">
        <v>55.951538679999985</v>
      </c>
      <c r="E17" s="19">
        <v>13.330412000000001</v>
      </c>
      <c r="F17" s="19">
        <v>8.6303000500000007</v>
      </c>
      <c r="G17" s="19">
        <v>8.4690501709999992</v>
      </c>
      <c r="H17" s="19">
        <v>8.5903446144200011</v>
      </c>
      <c r="I17" s="20">
        <v>8.7140649467083993</v>
      </c>
      <c r="J17" s="1"/>
      <c r="K17" s="21" t="s">
        <v>2</v>
      </c>
      <c r="L17" s="22">
        <f t="shared" si="1"/>
        <v>1.5564275906319853</v>
      </c>
      <c r="M17" s="23">
        <f t="shared" si="0"/>
        <v>-0.76175075226724753</v>
      </c>
      <c r="N17" s="23">
        <f t="shared" si="0"/>
        <v>-0.35258564776542545</v>
      </c>
      <c r="O17" s="23">
        <f t="shared" si="0"/>
        <v>-1.8684156757678649E-2</v>
      </c>
      <c r="P17" s="23">
        <f t="shared" si="0"/>
        <v>1.4322083465196922E-2</v>
      </c>
      <c r="Q17" s="24">
        <f t="shared" si="0"/>
        <v>1.4402254838614681E-2</v>
      </c>
      <c r="R17" s="1"/>
      <c r="S17" s="17" t="s">
        <v>2</v>
      </c>
      <c r="T17" s="18">
        <v>21.886611959999996</v>
      </c>
      <c r="U17" s="25"/>
      <c r="V17" s="25">
        <f t="shared" si="2"/>
        <v>55.951538679999985</v>
      </c>
      <c r="W17" s="20">
        <f t="shared" si="2"/>
        <v>13.330412000000001</v>
      </c>
      <c r="X17" s="25"/>
      <c r="Y17" s="25">
        <v>0</v>
      </c>
      <c r="Z17" s="20">
        <v>0</v>
      </c>
      <c r="AA17" s="25"/>
      <c r="AB17" s="18">
        <f t="shared" si="3"/>
        <v>0</v>
      </c>
      <c r="AC17" s="1"/>
      <c r="AD17" s="26">
        <v>0</v>
      </c>
      <c r="AE17" s="27">
        <v>0</v>
      </c>
      <c r="AF17" s="1"/>
    </row>
    <row r="18" spans="1:32" x14ac:dyDescent="0.25">
      <c r="A18" s="16"/>
      <c r="B18" s="17" t="s">
        <v>4</v>
      </c>
      <c r="C18" s="18">
        <v>113.02087376999999</v>
      </c>
      <c r="D18" s="19">
        <v>281.693263</v>
      </c>
      <c r="E18" s="19">
        <v>200.51847977999998</v>
      </c>
      <c r="F18" s="19">
        <v>182.50265628700001</v>
      </c>
      <c r="G18" s="19">
        <v>192.08592992418201</v>
      </c>
      <c r="H18" s="19">
        <v>203.00476545089816</v>
      </c>
      <c r="I18" s="20">
        <v>203.25879201431795</v>
      </c>
      <c r="J18" s="1"/>
      <c r="K18" s="21" t="s">
        <v>4</v>
      </c>
      <c r="L18" s="22">
        <f t="shared" si="1"/>
        <v>1.4924003292812271</v>
      </c>
      <c r="M18" s="23">
        <f t="shared" si="0"/>
        <v>-0.28816728648565526</v>
      </c>
      <c r="N18" s="23">
        <f t="shared" si="0"/>
        <v>-8.9846200274239729E-2</v>
      </c>
      <c r="O18" s="23">
        <f t="shared" si="0"/>
        <v>5.2510324135291109E-2</v>
      </c>
      <c r="P18" s="23">
        <f t="shared" si="0"/>
        <v>5.6843494632979663E-2</v>
      </c>
      <c r="Q18" s="24">
        <f t="shared" si="0"/>
        <v>1.2513330061763028E-3</v>
      </c>
      <c r="R18" s="1"/>
      <c r="S18" s="17" t="s">
        <v>4</v>
      </c>
      <c r="T18" s="18">
        <v>113.02087376999999</v>
      </c>
      <c r="U18" s="25"/>
      <c r="V18" s="25">
        <f t="shared" si="2"/>
        <v>281.693263</v>
      </c>
      <c r="W18" s="20">
        <f t="shared" si="2"/>
        <v>200.51847977999998</v>
      </c>
      <c r="X18" s="25"/>
      <c r="Y18" s="25">
        <v>0</v>
      </c>
      <c r="Z18" s="20">
        <v>0</v>
      </c>
      <c r="AA18" s="25"/>
      <c r="AB18" s="18">
        <f t="shared" si="3"/>
        <v>0</v>
      </c>
      <c r="AC18" s="1"/>
      <c r="AD18" s="26">
        <v>0</v>
      </c>
      <c r="AE18" s="27">
        <v>0</v>
      </c>
      <c r="AF18" s="1"/>
    </row>
    <row r="19" spans="1:32" x14ac:dyDescent="0.25">
      <c r="A19" s="16"/>
      <c r="B19" s="47" t="s">
        <v>27</v>
      </c>
      <c r="C19" s="48">
        <v>1715.1656595399998</v>
      </c>
      <c r="D19" s="49">
        <v>1976.3114790653444</v>
      </c>
      <c r="E19" s="49">
        <v>1946.3205428373865</v>
      </c>
      <c r="F19" s="49">
        <v>1971.2034176890945</v>
      </c>
      <c r="G19" s="49">
        <v>2050.8995786388905</v>
      </c>
      <c r="H19" s="49">
        <v>2143.8955969506796</v>
      </c>
      <c r="I19" s="50">
        <v>2230.0782418757171</v>
      </c>
      <c r="J19" s="1"/>
      <c r="K19" s="47" t="s">
        <v>27</v>
      </c>
      <c r="L19" s="51">
        <f t="shared" si="1"/>
        <v>0.15225690770615286</v>
      </c>
      <c r="M19" s="52">
        <f t="shared" si="0"/>
        <v>-1.517520722094956E-2</v>
      </c>
      <c r="N19" s="52">
        <f t="shared" si="0"/>
        <v>1.2784571864731697E-2</v>
      </c>
      <c r="O19" s="52">
        <f t="shared" si="0"/>
        <v>4.043020635750838E-2</v>
      </c>
      <c r="P19" s="52">
        <f t="shared" si="0"/>
        <v>4.5344013563797914E-2</v>
      </c>
      <c r="Q19" s="53">
        <f t="shared" si="0"/>
        <v>4.019908667549732E-2</v>
      </c>
      <c r="R19" s="1"/>
      <c r="S19" s="47" t="s">
        <v>28</v>
      </c>
      <c r="T19" s="48">
        <v>1715.1656595399998</v>
      </c>
      <c r="U19" s="54"/>
      <c r="V19" s="54">
        <f>SUM(V6:V18)</f>
        <v>1976.3114790653444</v>
      </c>
      <c r="W19" s="50">
        <f>SUM(W6:W18)</f>
        <v>1946.3205428373865</v>
      </c>
      <c r="X19" s="54"/>
      <c r="Y19" s="54">
        <v>13.108375918878474</v>
      </c>
      <c r="Z19" s="50">
        <v>33.832377473372759</v>
      </c>
      <c r="AA19" s="54"/>
      <c r="AB19" s="48">
        <f t="shared" si="3"/>
        <v>46.940753392251231</v>
      </c>
      <c r="AC19" s="1"/>
      <c r="AD19" s="55">
        <v>6.6770350443463578E-3</v>
      </c>
      <c r="AE19" s="56">
        <v>1.7690241480230906E-2</v>
      </c>
      <c r="AF19" s="1"/>
    </row>
    <row r="20" spans="1:32" x14ac:dyDescent="0.25">
      <c r="A20" s="16"/>
      <c r="B20" s="47" t="s">
        <v>29</v>
      </c>
      <c r="C20" s="48">
        <v>1580.2581738099998</v>
      </c>
      <c r="D20" s="49">
        <v>1638.6666773853444</v>
      </c>
      <c r="E20" s="49">
        <v>1732.4716510573865</v>
      </c>
      <c r="F20" s="49">
        <v>1780.0704613520945</v>
      </c>
      <c r="G20" s="49">
        <v>1850.3445985437086</v>
      </c>
      <c r="H20" s="49">
        <v>1932.3004868853618</v>
      </c>
      <c r="I20" s="50">
        <v>2018.1053849146908</v>
      </c>
      <c r="J20" s="1"/>
      <c r="K20" s="47" t="s">
        <v>29</v>
      </c>
      <c r="L20" s="57">
        <f t="shared" si="1"/>
        <v>3.696136779632786E-2</v>
      </c>
      <c r="M20" s="58">
        <f t="shared" si="0"/>
        <v>5.7244694706135801E-2</v>
      </c>
      <c r="N20" s="58">
        <f t="shared" si="0"/>
        <v>2.7474510342294423E-2</v>
      </c>
      <c r="O20" s="58">
        <f t="shared" si="0"/>
        <v>3.9478289605589856E-2</v>
      </c>
      <c r="P20" s="58">
        <f t="shared" si="0"/>
        <v>4.4292229893910351E-2</v>
      </c>
      <c r="Q20" s="59">
        <f t="shared" si="0"/>
        <v>4.4405566635050686E-2</v>
      </c>
      <c r="R20" s="1"/>
      <c r="S20" s="47" t="s">
        <v>30</v>
      </c>
      <c r="T20" s="48">
        <v>1580.2581738099998</v>
      </c>
      <c r="U20" s="54"/>
      <c r="V20" s="54">
        <f>V19-V17-V18</f>
        <v>1638.6666773853444</v>
      </c>
      <c r="W20" s="50">
        <f>W19-W17-W18</f>
        <v>1732.4716510573865</v>
      </c>
      <c r="X20" s="54"/>
      <c r="Y20" s="54">
        <v>13.108375918878474</v>
      </c>
      <c r="Z20" s="50">
        <v>33.832377473372759</v>
      </c>
      <c r="AA20" s="54"/>
      <c r="AB20" s="48">
        <f t="shared" si="3"/>
        <v>46.940753392251231</v>
      </c>
      <c r="AC20" s="1"/>
      <c r="AD20" s="55">
        <v>8.0639223502798618E-3</v>
      </c>
      <c r="AE20" s="56">
        <v>1.991734089721664E-2</v>
      </c>
      <c r="AF20" s="1"/>
    </row>
    <row r="21" spans="1:32" x14ac:dyDescent="0.25">
      <c r="A21" s="1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9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5">
      <c r="A22" s="16"/>
      <c r="B22" s="60" t="s">
        <v>48</v>
      </c>
      <c r="C22" s="61"/>
      <c r="E22" s="61"/>
      <c r="F22" s="61"/>
      <c r="G22" s="61"/>
      <c r="H22" s="61"/>
      <c r="I22" s="61"/>
      <c r="J22" s="1"/>
      <c r="K22" s="1"/>
      <c r="L22" s="1"/>
      <c r="M22" s="1"/>
      <c r="N22" s="1"/>
      <c r="O22" s="1"/>
      <c r="P22" s="1"/>
      <c r="Q22" s="1"/>
      <c r="R22" s="1"/>
      <c r="S22" s="60" t="s">
        <v>31</v>
      </c>
      <c r="T22" s="62">
        <v>1.7100000000000001E-2</v>
      </c>
      <c r="U22" s="62"/>
      <c r="V22" s="62">
        <f>L20</f>
        <v>3.696136779632786E-2</v>
      </c>
      <c r="W22" s="62">
        <f>M20</f>
        <v>5.7244694706135801E-2</v>
      </c>
      <c r="X22" s="62"/>
      <c r="Y22" s="62"/>
      <c r="Z22" s="62"/>
      <c r="AA22" s="60"/>
      <c r="AB22" s="1"/>
      <c r="AC22" s="1"/>
      <c r="AD22" s="62"/>
      <c r="AE22" s="62"/>
      <c r="AF22" s="1"/>
    </row>
    <row r="23" spans="1:32" x14ac:dyDescent="0.25">
      <c r="A23" s="16"/>
      <c r="B23" s="60" t="s">
        <v>47</v>
      </c>
      <c r="C23" s="63"/>
      <c r="D23" s="63"/>
      <c r="E23" s="63"/>
      <c r="F23" s="63"/>
      <c r="G23" s="63"/>
      <c r="H23" s="63"/>
      <c r="I23" s="63"/>
      <c r="J23" s="1"/>
      <c r="K23" s="1"/>
      <c r="L23" s="1"/>
      <c r="M23" s="1"/>
      <c r="N23" s="1"/>
      <c r="O23" s="1"/>
      <c r="P23" s="1"/>
      <c r="Q23" s="1"/>
      <c r="R23" s="1"/>
      <c r="S23" s="60" t="s">
        <v>32</v>
      </c>
      <c r="T23" s="62">
        <v>3.70945737798705E-2</v>
      </c>
      <c r="U23" s="62"/>
      <c r="V23" s="62">
        <v>2.7213850898496927E-2</v>
      </c>
      <c r="W23" s="62">
        <v>3.4427104091125926E-2</v>
      </c>
      <c r="X23" s="62"/>
      <c r="Y23" s="62"/>
      <c r="Z23" s="62"/>
      <c r="AA23" s="61"/>
      <c r="AB23" s="1"/>
      <c r="AC23" s="1"/>
      <c r="AD23" s="62"/>
      <c r="AE23" s="62"/>
      <c r="AF23" s="1"/>
    </row>
    <row r="24" spans="1:32" x14ac:dyDescent="0.25">
      <c r="A24" s="16"/>
      <c r="B24" s="60" t="s">
        <v>49</v>
      </c>
      <c r="C24" s="63"/>
      <c r="D24" s="63"/>
      <c r="E24" s="63"/>
      <c r="F24" s="63"/>
      <c r="G24" s="63"/>
      <c r="H24" s="63"/>
      <c r="I24" s="63"/>
      <c r="J24" s="1"/>
      <c r="K24" s="1"/>
      <c r="L24" s="1"/>
      <c r="M24" s="1"/>
      <c r="N24" s="1"/>
      <c r="O24" s="1"/>
      <c r="P24" s="1"/>
      <c r="Q24" s="1"/>
      <c r="R24" s="1"/>
      <c r="S24" s="60"/>
      <c r="T24" s="63"/>
      <c r="U24" s="63"/>
      <c r="V24" s="63"/>
      <c r="W24" s="63"/>
      <c r="X24" s="63"/>
      <c r="Y24" s="63"/>
      <c r="Z24" s="63"/>
      <c r="AA24" s="63"/>
      <c r="AB24" s="1"/>
      <c r="AC24" s="1"/>
      <c r="AD24" s="63"/>
      <c r="AE24" s="63"/>
      <c r="AF24" s="1"/>
    </row>
    <row r="25" spans="1:32" x14ac:dyDescent="0.25">
      <c r="A25" s="16"/>
      <c r="B25" s="60" t="s">
        <v>50</v>
      </c>
      <c r="C25" s="63"/>
      <c r="D25" s="63"/>
      <c r="E25" s="63"/>
      <c r="F25" s="63"/>
      <c r="G25" s="63"/>
      <c r="H25" s="63"/>
      <c r="I25" s="63"/>
      <c r="J25" s="1"/>
      <c r="K25" s="1"/>
      <c r="L25" s="1"/>
      <c r="M25" s="1"/>
      <c r="N25" s="1"/>
      <c r="O25" s="1"/>
      <c r="P25" s="1"/>
      <c r="Q25" s="1"/>
      <c r="R25" s="1"/>
      <c r="S25" s="64"/>
      <c r="T25" s="63"/>
      <c r="U25" s="63"/>
      <c r="V25" s="63"/>
      <c r="W25" s="63"/>
      <c r="X25" s="63"/>
      <c r="Y25" s="65"/>
      <c r="Z25" s="65"/>
      <c r="AA25" s="63"/>
      <c r="AB25" s="1"/>
      <c r="AC25" s="1"/>
      <c r="AD25" s="63"/>
      <c r="AE25" s="63"/>
      <c r="AF25" s="1"/>
    </row>
    <row r="26" spans="1:32" x14ac:dyDescent="0.25">
      <c r="A26" s="16"/>
      <c r="B26" s="64"/>
      <c r="C26" s="63"/>
      <c r="D26" s="63"/>
      <c r="E26" s="63"/>
      <c r="F26" s="63"/>
      <c r="G26" s="63"/>
      <c r="H26" s="63"/>
      <c r="I26" s="63"/>
      <c r="J26" s="1"/>
      <c r="K26" s="1"/>
      <c r="L26" s="1"/>
      <c r="M26" s="1"/>
      <c r="N26" s="1"/>
      <c r="O26" s="1"/>
      <c r="P26" s="1"/>
      <c r="Q26" s="1"/>
      <c r="R26" s="1"/>
      <c r="S26" s="64"/>
      <c r="T26" s="63"/>
      <c r="U26" s="63"/>
      <c r="V26" s="63"/>
      <c r="W26" s="63"/>
      <c r="X26" s="63"/>
      <c r="Y26" s="65"/>
      <c r="Z26" s="65"/>
      <c r="AA26" s="63"/>
      <c r="AB26" s="1"/>
      <c r="AC26" s="1"/>
      <c r="AD26" s="63"/>
      <c r="AE26" s="63"/>
      <c r="AF26" s="1"/>
    </row>
    <row r="27" spans="1:32" x14ac:dyDescent="0.25">
      <c r="A27" s="16"/>
      <c r="B27" s="64"/>
      <c r="C27" s="63"/>
      <c r="D27" s="63"/>
      <c r="E27" s="63"/>
      <c r="F27" s="63"/>
      <c r="G27" s="63"/>
      <c r="H27" s="63"/>
      <c r="I27" s="6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60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32.25" customHeight="1" x14ac:dyDescent="0.25">
      <c r="A28" s="16"/>
      <c r="B28" s="4" t="s">
        <v>21</v>
      </c>
      <c r="C28" s="5" t="s">
        <v>22</v>
      </c>
      <c r="D28" s="6" t="s">
        <v>40</v>
      </c>
      <c r="E28" s="7"/>
      <c r="F28" s="7"/>
      <c r="G28" s="7"/>
      <c r="H28" s="7"/>
      <c r="I28" s="8"/>
      <c r="J28" s="1"/>
      <c r="K28" s="4" t="s">
        <v>21</v>
      </c>
      <c r="L28" s="9" t="s">
        <v>43</v>
      </c>
      <c r="M28" s="7"/>
      <c r="N28" s="7"/>
      <c r="O28" s="7"/>
      <c r="P28" s="7"/>
      <c r="Q28" s="8"/>
      <c r="R28" s="1"/>
      <c r="S28" s="88" t="s">
        <v>21</v>
      </c>
      <c r="T28" s="5" t="s">
        <v>22</v>
      </c>
      <c r="U28" s="10"/>
      <c r="V28" s="93" t="s">
        <v>40</v>
      </c>
      <c r="W28" s="94"/>
      <c r="X28" s="10"/>
      <c r="Y28" s="93" t="s">
        <v>41</v>
      </c>
      <c r="Z28" s="94"/>
      <c r="AA28" s="10"/>
      <c r="AB28" s="95" t="s">
        <v>23</v>
      </c>
      <c r="AC28" s="1"/>
      <c r="AD28" s="93" t="s">
        <v>42</v>
      </c>
      <c r="AE28" s="94"/>
      <c r="AF28" s="1"/>
    </row>
    <row r="29" spans="1:32" x14ac:dyDescent="0.25">
      <c r="A29" s="16"/>
      <c r="B29" s="11"/>
      <c r="C29" s="12">
        <v>2024</v>
      </c>
      <c r="D29" s="13">
        <v>2025</v>
      </c>
      <c r="E29" s="13">
        <v>2026</v>
      </c>
      <c r="F29" s="13">
        <v>2027</v>
      </c>
      <c r="G29" s="13">
        <v>2028</v>
      </c>
      <c r="H29" s="13">
        <v>2029</v>
      </c>
      <c r="I29" s="14">
        <v>2030</v>
      </c>
      <c r="J29" s="1"/>
      <c r="K29" s="12"/>
      <c r="L29" s="13">
        <v>2025</v>
      </c>
      <c r="M29" s="13">
        <v>2026</v>
      </c>
      <c r="N29" s="13">
        <v>2027</v>
      </c>
      <c r="O29" s="13">
        <v>2028</v>
      </c>
      <c r="P29" s="13">
        <v>2029</v>
      </c>
      <c r="Q29" s="14">
        <v>2030</v>
      </c>
      <c r="R29" s="1"/>
      <c r="S29" s="89"/>
      <c r="T29" s="12">
        <v>2024</v>
      </c>
      <c r="U29" s="15"/>
      <c r="V29" s="15">
        <v>2025</v>
      </c>
      <c r="W29" s="14">
        <v>2026</v>
      </c>
      <c r="X29" s="15"/>
      <c r="Y29" s="15">
        <v>2025</v>
      </c>
      <c r="Z29" s="14">
        <v>2026</v>
      </c>
      <c r="AA29" s="15"/>
      <c r="AB29" s="96"/>
      <c r="AC29" s="1"/>
      <c r="AD29" s="15">
        <v>2025</v>
      </c>
      <c r="AE29" s="14">
        <v>2026</v>
      </c>
      <c r="AF29" s="1"/>
    </row>
    <row r="30" spans="1:32" x14ac:dyDescent="0.25">
      <c r="A30" s="16"/>
      <c r="B30" s="66" t="s">
        <v>15</v>
      </c>
      <c r="C30" s="67">
        <v>360.03367132999995</v>
      </c>
      <c r="D30" s="30">
        <v>398.28023908590376</v>
      </c>
      <c r="E30" s="30">
        <v>428.52826940802811</v>
      </c>
      <c r="F30" s="30">
        <v>453.98415161420644</v>
      </c>
      <c r="G30" s="30">
        <v>479.89825234478002</v>
      </c>
      <c r="H30" s="30">
        <v>507.12324265033425</v>
      </c>
      <c r="I30" s="31">
        <v>538.9688918803713</v>
      </c>
      <c r="J30" s="19"/>
      <c r="K30" s="32" t="s">
        <v>15</v>
      </c>
      <c r="L30" s="33">
        <f t="shared" ref="L30:Q40" si="4">D30/C30-1</f>
        <v>0.10623053009074734</v>
      </c>
      <c r="M30" s="34">
        <f t="shared" si="4"/>
        <v>7.5946600794322139E-2</v>
      </c>
      <c r="N30" s="34">
        <f t="shared" si="4"/>
        <v>5.940304064733759E-2</v>
      </c>
      <c r="O30" s="34">
        <f t="shared" si="4"/>
        <v>5.7081509648370332E-2</v>
      </c>
      <c r="P30" s="34">
        <f t="shared" si="4"/>
        <v>5.6730755264335908E-2</v>
      </c>
      <c r="Q30" s="35">
        <f t="shared" si="4"/>
        <v>6.2796666671408818E-2</v>
      </c>
      <c r="R30" s="1"/>
      <c r="S30" s="66" t="s">
        <v>15</v>
      </c>
      <c r="T30" s="67">
        <v>360.03367132999995</v>
      </c>
      <c r="U30" s="36"/>
      <c r="V30" s="36">
        <f>D30</f>
        <v>398.28023908590376</v>
      </c>
      <c r="W30" s="31">
        <f t="shared" ref="W30:W40" si="5">E30</f>
        <v>428.52826940802811</v>
      </c>
      <c r="X30" s="68"/>
      <c r="Y30" s="36">
        <v>15.422882049331179</v>
      </c>
      <c r="Z30" s="31">
        <v>40.520808196149062</v>
      </c>
      <c r="AA30" s="36"/>
      <c r="AB30" s="29">
        <f>Y30+Z30</f>
        <v>55.943690245480241</v>
      </c>
      <c r="AC30" s="1"/>
      <c r="AD30" s="37">
        <v>4.0283624608153712E-2</v>
      </c>
      <c r="AE30" s="38">
        <v>0.10443306443022715</v>
      </c>
      <c r="AF30" s="1"/>
    </row>
    <row r="31" spans="1:32" x14ac:dyDescent="0.25">
      <c r="A31" s="16"/>
      <c r="B31" s="39" t="s">
        <v>46</v>
      </c>
      <c r="C31" s="18">
        <v>11.220686000000001</v>
      </c>
      <c r="D31" s="19">
        <v>10.417721999999999</v>
      </c>
      <c r="E31" s="19">
        <v>10.014006999999999</v>
      </c>
      <c r="F31" s="19">
        <v>3.987552</v>
      </c>
      <c r="G31" s="19">
        <v>3.0435850000000002</v>
      </c>
      <c r="H31" s="19">
        <v>3.2943280000000001</v>
      </c>
      <c r="I31" s="20">
        <v>3.1339489999999999</v>
      </c>
      <c r="J31" s="19"/>
      <c r="K31" s="21" t="str">
        <f>B31</f>
        <v>Payroll Expense Tax Fund - Interest Income</v>
      </c>
      <c r="L31" s="22">
        <f t="shared" si="4"/>
        <v>-7.1561043593947882E-2</v>
      </c>
      <c r="M31" s="23">
        <f t="shared" si="4"/>
        <v>-3.875271388505086E-2</v>
      </c>
      <c r="N31" s="23">
        <f t="shared" si="4"/>
        <v>-0.60180255516098602</v>
      </c>
      <c r="O31" s="23">
        <f t="shared" si="4"/>
        <v>-0.23672844893307965</v>
      </c>
      <c r="P31" s="23">
        <f t="shared" si="4"/>
        <v>8.2384096386333816E-2</v>
      </c>
      <c r="Q31" s="24">
        <f t="shared" si="4"/>
        <v>-4.8683373361729676E-2</v>
      </c>
      <c r="R31" s="1"/>
      <c r="S31" s="17" t="str">
        <f>K31</f>
        <v>Payroll Expense Tax Fund - Interest Income</v>
      </c>
      <c r="T31" s="18">
        <f>C31</f>
        <v>11.220686000000001</v>
      </c>
      <c r="U31" s="25"/>
      <c r="V31" s="25">
        <f>D31</f>
        <v>10.417721999999999</v>
      </c>
      <c r="W31" s="20">
        <f t="shared" si="5"/>
        <v>10.014006999999999</v>
      </c>
      <c r="X31" s="25"/>
      <c r="Y31" s="25">
        <v>2.0022071399999994</v>
      </c>
      <c r="Z31" s="20">
        <v>2.5984919999999994</v>
      </c>
      <c r="AA31" s="25"/>
      <c r="AB31" s="18">
        <f>Y31+Z31</f>
        <v>4.6006991399999988</v>
      </c>
      <c r="AC31" s="1"/>
      <c r="AD31" s="26">
        <v>0.23791855558555808</v>
      </c>
      <c r="AE31" s="27">
        <v>0.35041288433777007</v>
      </c>
      <c r="AF31" s="1"/>
    </row>
    <row r="32" spans="1:32" x14ac:dyDescent="0.25">
      <c r="A32" s="16"/>
      <c r="B32" s="28" t="s">
        <v>35</v>
      </c>
      <c r="C32" s="29">
        <v>62.72578094</v>
      </c>
      <c r="D32" s="30">
        <v>70.130518741794987</v>
      </c>
      <c r="E32" s="30">
        <v>77.04469995487473</v>
      </c>
      <c r="F32" s="30">
        <v>92.397449300872026</v>
      </c>
      <c r="G32" s="30">
        <v>105.08540801600303</v>
      </c>
      <c r="H32" s="30">
        <v>113.69674172011669</v>
      </c>
      <c r="I32" s="31">
        <v>115.79732578083855</v>
      </c>
      <c r="J32" s="19"/>
      <c r="K32" s="32" t="s">
        <v>35</v>
      </c>
      <c r="L32" s="33">
        <f t="shared" si="4"/>
        <v>0.11804935212967615</v>
      </c>
      <c r="M32" s="34">
        <f t="shared" si="4"/>
        <v>9.8590190649183951E-2</v>
      </c>
      <c r="N32" s="34">
        <f t="shared" si="4"/>
        <v>0.19927067475101379</v>
      </c>
      <c r="O32" s="34">
        <f t="shared" si="4"/>
        <v>0.13731936120677357</v>
      </c>
      <c r="P32" s="34">
        <f t="shared" si="4"/>
        <v>8.1946046237002523E-2</v>
      </c>
      <c r="Q32" s="35">
        <f t="shared" si="4"/>
        <v>1.8475323293721146E-2</v>
      </c>
      <c r="R32" s="1"/>
      <c r="S32" s="28" t="s">
        <v>35</v>
      </c>
      <c r="T32" s="29">
        <v>62.72578094</v>
      </c>
      <c r="U32" s="36"/>
      <c r="V32" s="36">
        <f t="shared" ref="V32:V40" si="6">D32</f>
        <v>70.130518741794987</v>
      </c>
      <c r="W32" s="31">
        <f t="shared" si="5"/>
        <v>77.04469995487473</v>
      </c>
      <c r="X32" s="30"/>
      <c r="Y32" s="36">
        <v>1.9120130103841007</v>
      </c>
      <c r="Z32" s="31">
        <v>-0.19768070953639949</v>
      </c>
      <c r="AA32" s="36"/>
      <c r="AB32" s="29">
        <f t="shared" ref="AB32:AB40" si="7">Y32+Z32</f>
        <v>1.7143323008477012</v>
      </c>
      <c r="AC32" s="1"/>
      <c r="AD32" s="37">
        <v>2.8027776186011044E-2</v>
      </c>
      <c r="AE32" s="38">
        <v>-2.5592260082615281E-3</v>
      </c>
      <c r="AF32" s="1"/>
    </row>
    <row r="33" spans="1:32" x14ac:dyDescent="0.25">
      <c r="A33" s="16"/>
      <c r="B33" s="28" t="s">
        <v>14</v>
      </c>
      <c r="C33" s="29">
        <v>24.611962629999994</v>
      </c>
      <c r="D33" s="30">
        <v>24.232012447740999</v>
      </c>
      <c r="E33" s="30">
        <v>26.026572013213197</v>
      </c>
      <c r="F33" s="30">
        <v>26.512425716502168</v>
      </c>
      <c r="G33" s="30">
        <v>27.160432359620231</v>
      </c>
      <c r="H33" s="30">
        <v>27.773521535199464</v>
      </c>
      <c r="I33" s="31">
        <v>28.394758425200486</v>
      </c>
      <c r="J33" s="19"/>
      <c r="K33" s="32" t="s">
        <v>14</v>
      </c>
      <c r="L33" s="33">
        <f t="shared" si="4"/>
        <v>-1.543762226405565E-2</v>
      </c>
      <c r="M33" s="34">
        <f t="shared" si="4"/>
        <v>7.4057388726683993E-2</v>
      </c>
      <c r="N33" s="34">
        <f t="shared" si="4"/>
        <v>1.8667602596389221E-2</v>
      </c>
      <c r="O33" s="34">
        <f t="shared" si="4"/>
        <v>2.4441620319740176E-2</v>
      </c>
      <c r="P33" s="34">
        <f t="shared" si="4"/>
        <v>2.2572879822440495E-2</v>
      </c>
      <c r="Q33" s="35">
        <f t="shared" si="4"/>
        <v>2.2367955364021253E-2</v>
      </c>
      <c r="R33" s="1"/>
      <c r="S33" s="28" t="s">
        <v>14</v>
      </c>
      <c r="T33" s="29">
        <v>24.611962629999994</v>
      </c>
      <c r="U33" s="36"/>
      <c r="V33" s="36">
        <f t="shared" si="6"/>
        <v>24.232012447740999</v>
      </c>
      <c r="W33" s="31">
        <f t="shared" si="5"/>
        <v>26.026572013213197</v>
      </c>
      <c r="X33" s="30"/>
      <c r="Y33" s="36">
        <v>0.35810855834099797</v>
      </c>
      <c r="Z33" s="31">
        <v>0.6347944393466598</v>
      </c>
      <c r="AA33" s="36"/>
      <c r="AB33" s="29">
        <f t="shared" si="7"/>
        <v>0.99290299768765777</v>
      </c>
      <c r="AC33" s="1"/>
      <c r="AD33" s="37">
        <v>1.4999999999999902E-2</v>
      </c>
      <c r="AE33" s="38">
        <v>2.4999999999999911E-2</v>
      </c>
      <c r="AF33" s="1"/>
    </row>
    <row r="34" spans="1:32" x14ac:dyDescent="0.25">
      <c r="A34" s="16"/>
      <c r="B34" s="17" t="s">
        <v>12</v>
      </c>
      <c r="C34" s="18">
        <v>20.145787630000008</v>
      </c>
      <c r="D34" s="19">
        <v>20.903441999999998</v>
      </c>
      <c r="E34" s="19">
        <v>23.007926999999999</v>
      </c>
      <c r="F34" s="19">
        <v>21.992213</v>
      </c>
      <c r="G34" s="19">
        <v>21.703859000000001</v>
      </c>
      <c r="H34" s="19">
        <v>22.191013000000002</v>
      </c>
      <c r="I34" s="20">
        <v>22.373577999999998</v>
      </c>
      <c r="J34" s="19"/>
      <c r="K34" s="21" t="s">
        <v>12</v>
      </c>
      <c r="L34" s="22">
        <f t="shared" si="4"/>
        <v>3.7608575247350062E-2</v>
      </c>
      <c r="M34" s="23">
        <f t="shared" si="4"/>
        <v>0.10067648189231226</v>
      </c>
      <c r="N34" s="23">
        <f t="shared" si="4"/>
        <v>-4.4146263155302901E-2</v>
      </c>
      <c r="O34" s="23">
        <f t="shared" si="4"/>
        <v>-1.3111640924903689E-2</v>
      </c>
      <c r="P34" s="23">
        <f t="shared" si="4"/>
        <v>2.2445501511966226E-2</v>
      </c>
      <c r="Q34" s="24">
        <f t="shared" si="4"/>
        <v>8.2269790928424236E-3</v>
      </c>
      <c r="R34" s="1"/>
      <c r="S34" s="17" t="s">
        <v>12</v>
      </c>
      <c r="T34" s="18">
        <v>20.145787630000008</v>
      </c>
      <c r="U34" s="25"/>
      <c r="V34" s="25">
        <f t="shared" si="6"/>
        <v>20.903441999999998</v>
      </c>
      <c r="W34" s="20">
        <f t="shared" si="5"/>
        <v>23.007926999999999</v>
      </c>
      <c r="X34" s="25"/>
      <c r="Y34" s="25">
        <v>0.85667299999999713</v>
      </c>
      <c r="Z34" s="20">
        <v>0.84247999999999834</v>
      </c>
      <c r="AA34" s="25"/>
      <c r="AB34" s="18">
        <f t="shared" si="7"/>
        <v>1.6991529999999955</v>
      </c>
      <c r="AC34" s="1"/>
      <c r="AD34" s="26">
        <v>4.2733719334023146E-2</v>
      </c>
      <c r="AE34" s="27">
        <v>3.8008707877625891E-2</v>
      </c>
      <c r="AF34" s="1"/>
    </row>
    <row r="35" spans="1:32" x14ac:dyDescent="0.25">
      <c r="A35" s="16"/>
      <c r="B35" s="17" t="s">
        <v>13</v>
      </c>
      <c r="C35" s="18">
        <v>12.059209270000002</v>
      </c>
      <c r="D35" s="19">
        <v>12.185730070666084</v>
      </c>
      <c r="E35" s="19">
        <v>12.873840465206085</v>
      </c>
      <c r="F35" s="19">
        <v>12.341162284840919</v>
      </c>
      <c r="G35" s="19">
        <v>12.617220613667817</v>
      </c>
      <c r="H35" s="19">
        <v>12.979024975305524</v>
      </c>
      <c r="I35" s="20">
        <v>13.351204236464151</v>
      </c>
      <c r="J35" s="19"/>
      <c r="K35" s="21" t="s">
        <v>13</v>
      </c>
      <c r="L35" s="22">
        <f t="shared" si="4"/>
        <v>1.0491633226801245E-2</v>
      </c>
      <c r="M35" s="23">
        <f t="shared" si="4"/>
        <v>5.6468540707006465E-2</v>
      </c>
      <c r="N35" s="23">
        <f t="shared" si="4"/>
        <v>-4.1376788985759583E-2</v>
      </c>
      <c r="O35" s="23">
        <f t="shared" si="4"/>
        <v>2.2368908410351995E-2</v>
      </c>
      <c r="P35" s="23">
        <f t="shared" si="4"/>
        <v>2.8675440710434819E-2</v>
      </c>
      <c r="Q35" s="24">
        <f t="shared" si="4"/>
        <v>2.8675440710434819E-2</v>
      </c>
      <c r="R35" s="1"/>
      <c r="S35" s="17" t="s">
        <v>13</v>
      </c>
      <c r="T35" s="18">
        <v>12.059209270000002</v>
      </c>
      <c r="U35" s="25"/>
      <c r="V35" s="25">
        <f t="shared" si="6"/>
        <v>12.185730070666084</v>
      </c>
      <c r="W35" s="20">
        <f t="shared" si="5"/>
        <v>12.873840465206085</v>
      </c>
      <c r="X35" s="19"/>
      <c r="Y35" s="25">
        <v>0.30718486566072478</v>
      </c>
      <c r="Z35" s="20">
        <v>-4.3440915112494594E-2</v>
      </c>
      <c r="AA35" s="25"/>
      <c r="AB35" s="18">
        <f t="shared" si="7"/>
        <v>0.26374395054823019</v>
      </c>
      <c r="AC35" s="1"/>
      <c r="AD35" s="26">
        <v>2.5860478733648717E-2</v>
      </c>
      <c r="AE35" s="27">
        <v>-3.3630075736124088E-3</v>
      </c>
      <c r="AF35" s="1"/>
    </row>
    <row r="36" spans="1:32" x14ac:dyDescent="0.25">
      <c r="A36" s="16"/>
      <c r="B36" s="17"/>
      <c r="C36" s="18"/>
      <c r="D36" s="19"/>
      <c r="E36" s="19"/>
      <c r="F36" s="19"/>
      <c r="G36" s="19"/>
      <c r="H36" s="19"/>
      <c r="I36" s="20"/>
      <c r="J36" s="19"/>
      <c r="K36" s="21"/>
      <c r="L36" s="22"/>
      <c r="M36" s="23"/>
      <c r="N36" s="23"/>
      <c r="O36" s="23"/>
      <c r="P36" s="23"/>
      <c r="Q36" s="24"/>
      <c r="R36" s="1"/>
      <c r="S36" s="17"/>
      <c r="T36" s="18"/>
      <c r="U36" s="25"/>
      <c r="V36" s="25"/>
      <c r="W36" s="20"/>
      <c r="X36" s="19"/>
      <c r="Y36" s="25"/>
      <c r="Z36" s="20"/>
      <c r="AA36" s="19"/>
      <c r="AB36" s="18"/>
      <c r="AC36" s="1"/>
      <c r="AD36" s="26"/>
      <c r="AE36" s="27"/>
      <c r="AF36" s="1"/>
    </row>
    <row r="37" spans="1:32" x14ac:dyDescent="0.25">
      <c r="A37" s="16"/>
      <c r="B37" s="28" t="s">
        <v>18</v>
      </c>
      <c r="C37" s="29">
        <v>53.015545519999996</v>
      </c>
      <c r="D37" s="30">
        <v>53.932766600897253</v>
      </c>
      <c r="E37" s="30">
        <v>58.091383527064799</v>
      </c>
      <c r="F37" s="30">
        <v>59.724409501752156</v>
      </c>
      <c r="G37" s="30">
        <v>61.920540574239517</v>
      </c>
      <c r="H37" s="30">
        <v>64.631865336079869</v>
      </c>
      <c r="I37" s="31">
        <v>66.926009386966996</v>
      </c>
      <c r="J37" s="19"/>
      <c r="K37" s="32" t="s">
        <v>18</v>
      </c>
      <c r="L37" s="33">
        <f t="shared" si="4"/>
        <v>1.7300983549273008E-2</v>
      </c>
      <c r="M37" s="34">
        <f t="shared" si="4"/>
        <v>7.7107428160348768E-2</v>
      </c>
      <c r="N37" s="34">
        <f t="shared" si="4"/>
        <v>2.8111328660756163E-2</v>
      </c>
      <c r="O37" s="34">
        <f t="shared" si="4"/>
        <v>3.6771080548279489E-2</v>
      </c>
      <c r="P37" s="34">
        <f t="shared" si="4"/>
        <v>4.3787162332499463E-2</v>
      </c>
      <c r="Q37" s="35">
        <f t="shared" si="4"/>
        <v>3.5495556858181176E-2</v>
      </c>
      <c r="R37" s="1"/>
      <c r="S37" s="28" t="s">
        <v>18</v>
      </c>
      <c r="T37" s="29">
        <v>53.015545519999996</v>
      </c>
      <c r="U37" s="36"/>
      <c r="V37" s="36">
        <f t="shared" si="6"/>
        <v>53.932766600897253</v>
      </c>
      <c r="W37" s="31">
        <f t="shared" si="5"/>
        <v>58.091383527064799</v>
      </c>
      <c r="X37" s="36"/>
      <c r="Y37" s="36">
        <v>0.1580171807906936</v>
      </c>
      <c r="Z37" s="31">
        <v>1.7390094239961513</v>
      </c>
      <c r="AA37" s="36"/>
      <c r="AB37" s="29">
        <f t="shared" si="7"/>
        <v>1.8970266047868449</v>
      </c>
      <c r="AC37" s="1"/>
      <c r="AD37" s="37">
        <v>2.938501480615141E-3</v>
      </c>
      <c r="AE37" s="38">
        <v>3.0859559187612851E-2</v>
      </c>
      <c r="AF37" s="1"/>
    </row>
    <row r="38" spans="1:32" x14ac:dyDescent="0.25">
      <c r="A38" s="16"/>
      <c r="B38" s="17" t="s">
        <v>19</v>
      </c>
      <c r="C38" s="18">
        <v>19.619424189999997</v>
      </c>
      <c r="D38" s="19">
        <v>21.980831999999999</v>
      </c>
      <c r="E38" s="19">
        <v>22.786460000000002</v>
      </c>
      <c r="F38" s="19">
        <v>25.176000999999999</v>
      </c>
      <c r="G38" s="19">
        <v>23.117194000000001</v>
      </c>
      <c r="H38" s="19">
        <v>23.311395000000001</v>
      </c>
      <c r="I38" s="20">
        <v>23.155034000000001</v>
      </c>
      <c r="J38" s="19"/>
      <c r="K38" s="21" t="s">
        <v>19</v>
      </c>
      <c r="L38" s="22">
        <f t="shared" si="4"/>
        <v>0.12036070922018238</v>
      </c>
      <c r="M38" s="23">
        <f t="shared" si="4"/>
        <v>3.6651387900148658E-2</v>
      </c>
      <c r="N38" s="23">
        <f t="shared" si="4"/>
        <v>0.10486670592974945</v>
      </c>
      <c r="O38" s="23">
        <f t="shared" si="4"/>
        <v>-8.177656967840119E-2</v>
      </c>
      <c r="P38" s="23">
        <f t="shared" si="4"/>
        <v>8.4007167997983689E-3</v>
      </c>
      <c r="Q38" s="24">
        <f t="shared" si="4"/>
        <v>-6.7074921942681387E-3</v>
      </c>
      <c r="R38" s="1"/>
      <c r="S38" s="17" t="s">
        <v>19</v>
      </c>
      <c r="T38" s="18">
        <v>19.619424189999997</v>
      </c>
      <c r="U38" s="25"/>
      <c r="V38" s="25">
        <f t="shared" si="6"/>
        <v>21.980831999999999</v>
      </c>
      <c r="W38" s="20">
        <f t="shared" si="5"/>
        <v>22.786460000000002</v>
      </c>
      <c r="X38" s="19"/>
      <c r="Y38" s="25">
        <v>0.93820399999999893</v>
      </c>
      <c r="Z38" s="20">
        <v>0.4403320000000015</v>
      </c>
      <c r="AA38" s="25"/>
      <c r="AB38" s="18">
        <f t="shared" si="7"/>
        <v>1.3785360000000004</v>
      </c>
      <c r="AC38" s="1"/>
      <c r="AD38" s="26">
        <v>4.4585875870637448E-2</v>
      </c>
      <c r="AE38" s="27">
        <v>1.9705069263006081E-2</v>
      </c>
      <c r="AF38" s="1"/>
    </row>
    <row r="39" spans="1:32" x14ac:dyDescent="0.25">
      <c r="A39" s="16"/>
      <c r="B39" s="17" t="s">
        <v>17</v>
      </c>
      <c r="C39" s="18">
        <v>50.028480410000007</v>
      </c>
      <c r="D39" s="19">
        <v>50.509457495180826</v>
      </c>
      <c r="E39" s="19">
        <v>54.318364772831309</v>
      </c>
      <c r="F39" s="19">
        <v>54.322985247739027</v>
      </c>
      <c r="G39" s="19">
        <v>53.667738085242441</v>
      </c>
      <c r="H39" s="19">
        <v>54.094564670245191</v>
      </c>
      <c r="I39" s="20">
        <v>53.963294034443038</v>
      </c>
      <c r="J39" s="19"/>
      <c r="K39" s="21" t="s">
        <v>17</v>
      </c>
      <c r="L39" s="22">
        <f t="shared" si="4"/>
        <v>9.6140654530989522E-3</v>
      </c>
      <c r="M39" s="23">
        <f t="shared" si="4"/>
        <v>7.5409783960041388E-2</v>
      </c>
      <c r="N39" s="23">
        <f t="shared" si="4"/>
        <v>8.5062849867423296E-5</v>
      </c>
      <c r="O39" s="23">
        <f t="shared" si="4"/>
        <v>-1.2062061013553338E-2</v>
      </c>
      <c r="P39" s="23">
        <f t="shared" si="4"/>
        <v>7.9531316249028539E-3</v>
      </c>
      <c r="Q39" s="24">
        <f t="shared" si="4"/>
        <v>-2.426688089688267E-3</v>
      </c>
      <c r="R39" s="1"/>
      <c r="S39" s="17" t="s">
        <v>17</v>
      </c>
      <c r="T39" s="18">
        <v>50.028480410000007</v>
      </c>
      <c r="U39" s="25"/>
      <c r="V39" s="25">
        <f t="shared" si="6"/>
        <v>50.509457495180826</v>
      </c>
      <c r="W39" s="20">
        <f t="shared" si="5"/>
        <v>54.318364772831309</v>
      </c>
      <c r="X39" s="19"/>
      <c r="Y39" s="25">
        <v>0.32960877622684848</v>
      </c>
      <c r="Z39" s="20">
        <v>3.8030424434914281</v>
      </c>
      <c r="AA39" s="25"/>
      <c r="AB39" s="18">
        <f t="shared" si="7"/>
        <v>4.1326512197182765</v>
      </c>
      <c r="AC39" s="1"/>
      <c r="AD39" s="26">
        <v>6.5685486234308144E-3</v>
      </c>
      <c r="AE39" s="27">
        <v>7.5284928772642479E-2</v>
      </c>
      <c r="AF39" s="1"/>
    </row>
    <row r="40" spans="1:32" x14ac:dyDescent="0.25">
      <c r="A40" s="1"/>
      <c r="B40" s="69" t="s">
        <v>44</v>
      </c>
      <c r="C40" s="70">
        <v>8.5012580200000034</v>
      </c>
      <c r="D40" s="71">
        <v>8.2666245338131432</v>
      </c>
      <c r="E40" s="71">
        <v>18.377865968436868</v>
      </c>
      <c r="F40" s="71">
        <v>19.661951785306087</v>
      </c>
      <c r="G40" s="71">
        <v>19.100818459720614</v>
      </c>
      <c r="H40" s="71">
        <v>18.91090215563953</v>
      </c>
      <c r="I40" s="72">
        <v>18.732022255903171</v>
      </c>
      <c r="J40" s="19"/>
      <c r="K40" s="69" t="s">
        <v>44</v>
      </c>
      <c r="L40" s="57">
        <f t="shared" si="4"/>
        <v>-2.7599854707957672E-2</v>
      </c>
      <c r="M40" s="58">
        <f t="shared" si="4"/>
        <v>1.223140278509748</v>
      </c>
      <c r="N40" s="58">
        <f t="shared" si="4"/>
        <v>6.9871323421042186E-2</v>
      </c>
      <c r="O40" s="58">
        <f t="shared" si="4"/>
        <v>-2.8539044938805325E-2</v>
      </c>
      <c r="P40" s="58">
        <f t="shared" si="4"/>
        <v>-9.9428359303856961E-3</v>
      </c>
      <c r="Q40" s="59">
        <f t="shared" si="4"/>
        <v>-9.4590886391432427E-3</v>
      </c>
      <c r="R40" s="1"/>
      <c r="S40" s="69" t="s">
        <v>44</v>
      </c>
      <c r="T40" s="70">
        <v>8.5012580200000034</v>
      </c>
      <c r="U40" s="73"/>
      <c r="V40" s="73">
        <f t="shared" si="6"/>
        <v>8.2666245338131432</v>
      </c>
      <c r="W40" s="72">
        <f t="shared" si="5"/>
        <v>18.377865968436868</v>
      </c>
      <c r="X40" s="73"/>
      <c r="Y40" s="73">
        <v>0.11200308360870892</v>
      </c>
      <c r="Z40" s="72">
        <v>0.70060187656438089</v>
      </c>
      <c r="AA40" s="73"/>
      <c r="AB40" s="70">
        <f t="shared" si="7"/>
        <v>0.81260496017308981</v>
      </c>
      <c r="AC40" s="1"/>
      <c r="AD40" s="74">
        <v>1.3734921270428968E-2</v>
      </c>
      <c r="AE40" s="75">
        <v>3.9632936008830555E-2</v>
      </c>
      <c r="AF40" s="1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76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76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76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30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2"/>
      <c r="T44" s="77"/>
      <c r="U44" s="77"/>
      <c r="V44" s="77"/>
      <c r="W44" s="77"/>
      <c r="X44" s="77"/>
      <c r="Y44" s="78"/>
      <c r="Z44" s="78"/>
      <c r="AA44" s="78"/>
      <c r="AB44" s="78"/>
      <c r="AC44" s="1"/>
      <c r="AD44" s="77"/>
      <c r="AE44" s="77"/>
      <c r="AF44" s="1"/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77"/>
      <c r="U45" s="1"/>
      <c r="V45" s="77"/>
      <c r="W45" s="77"/>
      <c r="X45" s="1"/>
      <c r="Y45" s="1"/>
      <c r="Z45" s="1"/>
      <c r="AA45" s="1"/>
      <c r="AB45" s="1"/>
      <c r="AC45" s="1"/>
      <c r="AD45" s="77"/>
      <c r="AE45" s="77"/>
      <c r="AF45" s="1"/>
    </row>
    <row r="46" spans="1:32" x14ac:dyDescent="0.25">
      <c r="A46" s="1"/>
      <c r="B46" s="1"/>
      <c r="C46" s="1"/>
      <c r="D46" s="61"/>
      <c r="E46" s="61"/>
      <c r="F46" s="6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AC46" s="1"/>
      <c r="AF46" s="1"/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5">
      <c r="A49" s="1"/>
      <c r="J49" s="1"/>
      <c r="K49" s="1"/>
      <c r="L49" s="1"/>
      <c r="M49" s="1"/>
      <c r="N49" s="1"/>
      <c r="O49" s="1"/>
      <c r="P49" s="1"/>
      <c r="Q49" s="1"/>
      <c r="AF49" s="1"/>
    </row>
    <row r="50" spans="1:3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</sheetData>
  <mergeCells count="10">
    <mergeCell ref="S28:S29"/>
    <mergeCell ref="V28:W28"/>
    <mergeCell ref="Y28:Z28"/>
    <mergeCell ref="AB28:AB29"/>
    <mergeCell ref="AD28:AE28"/>
    <mergeCell ref="S4:S5"/>
    <mergeCell ref="V4:W4"/>
    <mergeCell ref="Y4:Z4"/>
    <mergeCell ref="AB4:AB5"/>
    <mergeCell ref="AD4:AE4"/>
  </mergeCells>
  <conditionalFormatting sqref="C30:J40 L30:Q40 T30:AB40 AD30:AE40">
    <cfRule type="cellIs" dxfId="18" priority="4" operator="lessThan">
      <formula>0</formula>
    </cfRule>
  </conditionalFormatting>
  <conditionalFormatting sqref="E22:I22 D46:F46">
    <cfRule type="cellIs" dxfId="17" priority="18" operator="lessThan">
      <formula>0</formula>
    </cfRule>
  </conditionalFormatting>
  <conditionalFormatting sqref="T22:Z23">
    <cfRule type="cellIs" dxfId="16" priority="8" operator="equal">
      <formula>0</formula>
    </cfRule>
    <cfRule type="cellIs" dxfId="15" priority="9" operator="lessThan">
      <formula>0</formula>
    </cfRule>
  </conditionalFormatting>
  <conditionalFormatting sqref="U40:U44">
    <cfRule type="cellIs" dxfId="14" priority="16" operator="lessThan">
      <formula>0</formula>
    </cfRule>
  </conditionalFormatting>
  <conditionalFormatting sqref="Y6:AB6 Y10:AB18 AD22:AE23 Y34:AB35 Y38:AB40">
    <cfRule type="cellIs" dxfId="13" priority="13" operator="equal">
      <formula>0</formula>
    </cfRule>
  </conditionalFormatting>
  <conditionalFormatting sqref="Y6:AB18 C6:I20 L6:Q20 T6:T20 V6:X20 U6:U21 Y19:Z20 C22 AD22:AE23 Y25:Z26">
    <cfRule type="cellIs" dxfId="12" priority="17" operator="lessThan">
      <formula>0</formula>
    </cfRule>
  </conditionalFormatting>
  <conditionalFormatting sqref="Y7:AB9 Y30:AB30 Y32:AB33 Y37:AB37">
    <cfRule type="cellIs" dxfId="11" priority="12" operator="equal">
      <formula>0</formula>
    </cfRule>
  </conditionalFormatting>
  <conditionalFormatting sqref="Y31:AB31">
    <cfRule type="cellIs" dxfId="10" priority="1" operator="equal">
      <formula>0</formula>
    </cfRule>
  </conditionalFormatting>
  <conditionalFormatting sqref="Y44:AB44">
    <cfRule type="cellIs" dxfId="9" priority="10" operator="equal">
      <formula>0</formula>
    </cfRule>
    <cfRule type="cellIs" dxfId="8" priority="11" operator="lessThan">
      <formula>0</formula>
    </cfRule>
  </conditionalFormatting>
  <conditionalFormatting sqref="AA22">
    <cfRule type="cellIs" dxfId="7" priority="14" operator="lessThan">
      <formula>0</formula>
    </cfRule>
  </conditionalFormatting>
  <conditionalFormatting sqref="AB19:AB20">
    <cfRule type="cellIs" dxfId="6" priority="15" operator="lessThan">
      <formula>0</formula>
    </cfRule>
  </conditionalFormatting>
  <conditionalFormatting sqref="AD6:AE6 AD10:AE18">
    <cfRule type="cellIs" dxfId="5" priority="6" operator="equal">
      <formula>0</formula>
    </cfRule>
  </conditionalFormatting>
  <conditionalFormatting sqref="AD6:AE20">
    <cfRule type="cellIs" dxfId="4" priority="7" operator="lessThan">
      <formula>0</formula>
    </cfRule>
  </conditionalFormatting>
  <conditionalFormatting sqref="AD7:AE9">
    <cfRule type="cellIs" dxfId="3" priority="5" operator="equal">
      <formula>0</formula>
    </cfRule>
  </conditionalFormatting>
  <conditionalFormatting sqref="AD33:AE33">
    <cfRule type="cellIs" dxfId="2" priority="3" operator="equal">
      <formula>0</formula>
    </cfRule>
  </conditionalFormatting>
  <conditionalFormatting sqref="AD37:AE37">
    <cfRule type="cellIs" dxfId="1" priority="2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7915D39685D145971ABC73DD5DE3C1" ma:contentTypeVersion="14" ma:contentTypeDescription="Create a new document." ma:contentTypeScope="" ma:versionID="f3581dbbef1846449171be9f481fa954">
  <xsd:schema xmlns:xsd="http://www.w3.org/2001/XMLSchema" xmlns:xs="http://www.w3.org/2001/XMLSchema" xmlns:p="http://schemas.microsoft.com/office/2006/metadata/properties" xmlns:ns2="0a08fdaf-d774-4cc9-b639-9e1e957bc804" xmlns:ns3="94ed1545-7f13-476b-ad78-7bcc515d7216" xmlns:ns4="97c2a25c-25db-4634-b347-87ab0af10b27" targetNamespace="http://schemas.microsoft.com/office/2006/metadata/properties" ma:root="true" ma:fieldsID="a940cd78b57121e17f31c427e58f338d" ns2:_="" ns3:_="" ns4:_="">
    <xsd:import namespace="0a08fdaf-d774-4cc9-b639-9e1e957bc804"/>
    <xsd:import namespace="94ed1545-7f13-476b-ad78-7bcc515d7216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fdaf-d774-4cc9-b639-9e1e957bc8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1545-7f13-476b-ad78-7bcc515d72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a715c4-7137-4a28-837e-796c4e60d3fd}" ma:internalName="TaxCatchAll" ma:showField="CatchAllData" ma:web="94ed1545-7f13-476b-ad78-7bcc515d7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F E G A A B Q S w M E F A A C A A g A x W B V W 4 q a D e m k A A A A 9 g A A A B I A H A B D b 2 5 m a W c v U G F j a 2 F n Z S 5 4 b W w g o h g A K K A U A A A A A A A A A A A A A A A A A A A A A A A A A A A A h Y 9 N D o I w G E S v Q r q n P 2 i U k I + y c C u J C d G 4 b W q F R i i G F s v d X H g k r y B G U X c u 5 8 1 b z N y v N 8 i G p g 4 u q r O 6 N S l i m K J A G d k e t C l T 1 L t j G K O M w 0 b I k y h V M M r G J o M 9 p K h y 7 p w Q 4 r 3 H f o b b r i Q R p Y z s 8 3 U h K 9 U I 9 J H 1 f z n U x j p h p E I c d q 8 x P M J s v s B s G W M K Z I K Q a / M V o n H v s / 2 B s O p r 1 3 e K K x N u C y B T B P L + w B 9 Q S w M E F A A C A A g A x W B V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V g V V v f X y H e S w M A A J g V A A A T A B w A R m 9 y b X V s Y X M v U 2 V j d G l v b j E u b S C i G A A o o B Q A A A A A A A A A A A A A A A A A A A A A A A A A A A D t V l 1 v 2 j A U f U f i P 1 j m J U g Z 6 t e 6 r R u t I I B a b W u 7 0 q o P B F U m u Y W s j o 0 c h 9 F V / P f Z c W g C T V r t r Q / h B f D x v f f c D / s 4 A k 8 G n K G h + d 7 9 W q / V a 9 G M C P B R A w 8 C R i i 6 h n B O i Y Q I o z a i I O s 1 p D 5 D H g s P 1 M q A U x 9 E a x B Q i C z s H L k 3 E Y j I / T s j b E r c C w Y 9 E S w A f U B O I B 8 R v 1 e x i J Q U 3 B 7 3 4 h C Y j F y n e 6 G i k D B y + x 5 n 7 o A L 8 E g k 3 b 2 d v Y 9 u J 5 7 G 6 v c 2 l 6 Z t e G i W V I I m f B r 4 P j C U M N n V Z K / J h E J r C F R l d 8 X / R J Y h b S M g 3 g y N O l K K Y B I r b + O T k T E e n 6 B v x 0 i K G D L / Z 2 z B H w A 5 i g U P 0 S B m p l R Z g I 7 v O 5 z G I b N K y d g I X w v C o n s u w m Q N p y Q a 2 + v W y O F M q r K M m x m F K 2 A k V E 5 N m H x y B k n X r X K y N n r C 5 2 q n Z m K q 0 E r + r v J B Q r 5 Q Q S 7 k D E R B K F P H L N Q L U j p G 3 v f L p A u i 9 Y X g Y j M j D e h 2 3 Q Z y Z m C r l J 2 O W R 6 k v 5 w T 5 i u r x H V q l Y t l 8 O T 3 c w e 3 i R W 1 z l g b E 5 2 q J r j d x w Y e E j W s Y P 4 2 c 9 1 0 9 N H Q p B 7 n k H F 5 t j d u N a j d l q R g P 2 3 X W i o D J G E p V 7 o m q v O 6 M 7 5 G z p g 8 P G h p h w l 0 6 d x 1 4 + j u h g X y h V k P 5 k R I f S p f Q N 3 h j 7 X D L S D 2 p y D R p e B T Q c I 3 4 G I X H c / j c U H M d L 0 k k R 5 I E l D t + b c a z G L P u g 4 B m 6 6 v q 5 L o M i Y 0 Q u q 6 O V i D L A 4 n I A z s 8 7 l U D d C 3 U Q H c Z 7 6 a E 4 M f F u B X s A i i c v M c X G S 9 v g s 1 / u k N / P M b + J f X 8 f 2 d A j y Z 0 e 2 C O T z M j w h h j 6 t V s 1 4 L W O G E J 5 o y e r 6 L f s U g H r u B a U s b 4 S e M Y Z l c 6 0 K R C W N K k o H G R z h 3 p P J H C a 8 w G u d U a u v g F Y q U d U n U 8 I G 6 m n e b q H 2 c 7 d j Y 1 V 9 6 Q F u 3 X D x M O H / I 2 d i q J J T a G 8 K g P z 9 J w O 6 G M 1 D z 3 U 7 d P I 3 O J I R t r C F s f 1 d 5 t n G y A 4 9 X o x 6 R Z J y z b 2 A 1 v C H X 0 3 U K R M l o l N 0 H K Z K u W 1 k o G 4 1 S r E P p 0 C O q c F F b M x s 3 j e d 1 H 0 o i Z I 0 y j D c 1 P 1 / p 9 6 j 3 5 2 Q R T E k i a l n N d 1 b P q p l l l 9 v 5 6 r M G W X v N d 5 l q 9 b S p n j b V 0 6 Z 6 2 l R P m 3 f 9 t C n X l f 1 K V y p d q X S l 0 p V K V y p d + S 9 d + Q d Q S w E C L Q A U A A I A C A D F Y F V b i p o N 6 a Q A A A D 2 A A A A E g A A A A A A A A A A A A A A A A A A A A A A Q 2 9 u Z m l n L 1 B h Y 2 t h Z 2 U u e G 1 s U E s B A i 0 A F A A C A A g A x W B V W w / K 6 a u k A A A A 6 Q A A A B M A A A A A A A A A A A A A A A A A 8 A A A A F t D b 2 5 0 Z W 5 0 X 1 R 5 c G V z X S 5 4 b W x Q S w E C L Q A U A A I A C A D F Y F V b 3 1 8 h 3 k s D A A C Y F Q A A E w A A A A A A A A A A A A A A A A D h A Q A A R m 9 y b X V s Y X M v U 2 V j d G l v b j E u b V B L B Q Y A A A A A A w A D A M I A A A B 5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k V Q A A A A A A A A J V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M T h k O T d m O S 0 5 M 2 R k L T Q z Z G Q t O T A 3 O S 1 i Z D Q 2 Y j E w Z m M z Y z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T b 3 V y Y 2 U u T m F t Z S Z x d W 9 0 O y w m c X V v d D t G d W 5 k I E N v Z G U m c X V v d D s s J n F 1 b 3 Q 7 U E N f Q n V z X 1 V u a X Q m c X V v d D s s J n F 1 b 3 Q 7 R G V w Y X J 0 b W V u d C Z x d W 9 0 O y w m c X V v d D t C U 0 w g Q 2 9 k Z S Z x d W 9 0 O y w m c X V v d D t C d W R n Z X Q g U H J v Z 3 J h b S Z x d W 9 0 O y w m c X V v d D t C d W R n Z X Q g U H J v Z 3 J h b S B D b 2 R l J n F 1 b 3 Q 7 L C Z x d W 9 0 O 0 F j Y 2 9 1 b n Q m c X V v d D s s J n F 1 b 3 Q 7 Q W N j b 3 V u d C B D b 2 R l J n F 1 b 3 Q 7 L C Z x d W 9 0 O 0 R l d G F p b C B Q c m 9 q Z W N 0 I E N v Z G U m c X V v d D s s J n F 1 b 3 Q 7 R n V u Z G l u Z y B T b 3 V y Y 2 U g Q 2 9 k Z S Z x d W 9 0 O y w m c X V v d D t B Y 3 R 1 Y W x z I D I w M j Q m c X V v d D s s J n F 1 b 3 Q 7 Q W R v c H R l Z C A y M D I 1 J n F 1 b 3 Q 7 L C Z x d W 9 0 O 0 V u Z G 9 y c 2 V k I D I w M j Y m c X V v d D s s J n F 1 b 3 Q 7 U m V 2 a X N l Z C A y M D I 1 J n F 1 b 3 Q 7 L C Z x d W 9 0 O 1 J l d m l z Z W Q g M j A y N i Z x d W 9 0 O y w m c X V v d D t G b 3 J l Y 2 F z d C A y M D I 3 J n F 1 b 3 Q 7 L C Z x d W 9 0 O 0 Z v c m V j Y X N 0 I D I w M j g m c X V v d D s s J n F 1 b 3 Q 7 R m 9 y Z W N h c 3 Q g M j A y O S Z x d W 9 0 O y w m c X V v d D t G b 3 J l Y 2 F z d C A y M D M w J n F 1 b 3 Q 7 L C Z x d W 9 0 O 1 R 5 c G U m c X V v d D s s J n F 1 b 3 Q 7 Q 2 9 t b W V u d C Z x d W 9 0 O 1 0 i I C 8 + P E V u d H J 5 I F R 5 c G U 9 I k Z p b G x D b 2 x 1 b W 5 U e X B l c y I g V m F s d W U 9 I n N C Z 0 1 H Q m d Z R 0 J n W U R C Z 1 l G Q l F V R k J R V U Z C U V V H Q U E 9 P S I g L z 4 8 R W 5 0 c n k g V H l w Z T 0 i R m l s b E x h c 3 R V c G R h d G V k I i B W Y W x 1 Z T 0 i Z D I w M j U t M D g t M D F U M T E 6 M T U 6 M D I u M z Y 5 N D k 0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m l u Y W w g V G V t c G x h d G V z L 0 F 1 d G 9 S Z W 1 v d m V k Q 2 9 s d W 1 u c z E u e 1 N v d X J j Z S 5 O Y W 1 l L D B 9 J n F 1 b 3 Q 7 L C Z x d W 9 0 O 1 N l Y 3 R p b 2 4 x L 0 Z p b m F s I F R l b X B s Y X R l c y 9 B d X R v U m V t b 3 Z l Z E N v b H V t b n M x L n t G d W 5 k I E N v Z G U s M X 0 m c X V v d D s s J n F 1 b 3 Q 7 U 2 V j d G l v b j E v R m l u Y W w g V G V t c G x h d G V z L 0 F 1 d G 9 S Z W 1 v d m V k Q 2 9 s d W 1 u c z E u e 1 B D X 0 J 1 c 1 9 V b m l 0 L D J 9 J n F 1 b 3 Q 7 L C Z x d W 9 0 O 1 N l Y 3 R p b 2 4 x L 0 Z p b m F s I F R l b X B s Y X R l c y 9 B d X R v U m V t b 3 Z l Z E N v b H V t b n M x L n t E Z X B h c n R t Z W 5 0 L D N 9 J n F 1 b 3 Q 7 L C Z x d W 9 0 O 1 N l Y 3 R p b 2 4 x L 0 Z p b m F s I F R l b X B s Y X R l c y 9 B d X R v U m V t b 3 Z l Z E N v b H V t b n M x L n t C U 0 w g Q 2 9 k Z S w 0 f S Z x d W 9 0 O y w m c X V v d D t T Z W N 0 a W 9 u M S 9 G a W 5 h b C B U Z W 1 w b G F 0 Z X M v Q X V 0 b 1 J l b W 9 2 Z W R D b 2 x 1 b W 5 z M S 5 7 Q n V k Z 2 V 0 I F B y b 2 d y Y W 0 s N X 0 m c X V v d D s s J n F 1 b 3 Q 7 U 2 V j d G l v b j E v R m l u Y W w g V G V t c G x h d G V z L 0 F 1 d G 9 S Z W 1 v d m V k Q 2 9 s d W 1 u c z E u e 0 J 1 Z G d l d C B Q c m 9 n c m F t I E N v Z G U s N n 0 m c X V v d D s s J n F 1 b 3 Q 7 U 2 V j d G l v b j E v R m l u Y W w g V G V t c G x h d G V z L 0 F 1 d G 9 S Z W 1 v d m V k Q 2 9 s d W 1 u c z E u e 0 F j Y 2 9 1 b n Q s N 3 0 m c X V v d D s s J n F 1 b 3 Q 7 U 2 V j d G l v b j E v R m l u Y W w g V G V t c G x h d G V z L 0 F 1 d G 9 S Z W 1 v d m V k Q 2 9 s d W 1 u c z E u e 0 F j Y 2 9 1 b n Q g Q 2 9 k Z S w 4 f S Z x d W 9 0 O y w m c X V v d D t T Z W N 0 a W 9 u M S 9 G a W 5 h b C B U Z W 1 w b G F 0 Z X M v Q X V 0 b 1 J l b W 9 2 Z W R D b 2 x 1 b W 5 z M S 5 7 R G V 0 Y W l s I F B y b 2 p l Y 3 Q g Q 2 9 k Z S w 5 f S Z x d W 9 0 O y w m c X V v d D t T Z W N 0 a W 9 u M S 9 G a W 5 h b C B U Z W 1 w b G F 0 Z X M v Q X V 0 b 1 J l b W 9 2 Z W R D b 2 x 1 b W 5 z M S 5 7 R n V u Z G l u Z y B T b 3 V y Y 2 U g Q 2 9 k Z S w x M H 0 m c X V v d D s s J n F 1 b 3 Q 7 U 2 V j d G l v b j E v R m l u Y W w g V G V t c G x h d G V z L 0 F 1 d G 9 S Z W 1 v d m V k Q 2 9 s d W 1 u c z E u e 0 F j d H V h b H M g M j A y N C w x M X 0 m c X V v d D s s J n F 1 b 3 Q 7 U 2 V j d G l v b j E v R m l u Y W w g V G V t c G x h d G V z L 0 F 1 d G 9 S Z W 1 v d m V k Q 2 9 s d W 1 u c z E u e 0 F k b 3 B 0 Z W Q g M j A y N S w x M n 0 m c X V v d D s s J n F 1 b 3 Q 7 U 2 V j d G l v b j E v R m l u Y W w g V G V t c G x h d G V z L 0 F 1 d G 9 S Z W 1 v d m V k Q 2 9 s d W 1 u c z E u e 0 V u Z G 9 y c 2 V k I D I w M j Y s M T N 9 J n F 1 b 3 Q 7 L C Z x d W 9 0 O 1 N l Y 3 R p b 2 4 x L 0 Z p b m F s I F R l b X B s Y X R l c y 9 B d X R v U m V t b 3 Z l Z E N v b H V t b n M x L n t S Z X Z p c 2 V k I D I w M j U s M T R 9 J n F 1 b 3 Q 7 L C Z x d W 9 0 O 1 N l Y 3 R p b 2 4 x L 0 Z p b m F s I F R l b X B s Y X R l c y 9 B d X R v U m V t b 3 Z l Z E N v b H V t b n M x L n t S Z X Z p c 2 V k I D I w M j Y s M T V 9 J n F 1 b 3 Q 7 L C Z x d W 9 0 O 1 N l Y 3 R p b 2 4 x L 0 Z p b m F s I F R l b X B s Y X R l c y 9 B d X R v U m V t b 3 Z l Z E N v b H V t b n M x L n t G b 3 J l Y 2 F z d C A y M D I 3 L D E 2 f S Z x d W 9 0 O y w m c X V v d D t T Z W N 0 a W 9 u M S 9 G a W 5 h b C B U Z W 1 w b G F 0 Z X M v Q X V 0 b 1 J l b W 9 2 Z W R D b 2 x 1 b W 5 z M S 5 7 R m 9 y Z W N h c 3 Q g M j A y O C w x N 3 0 m c X V v d D s s J n F 1 b 3 Q 7 U 2 V j d G l v b j E v R m l u Y W w g V G V t c G x h d G V z L 0 F 1 d G 9 S Z W 1 v d m V k Q 2 9 s d W 1 u c z E u e 0 Z v c m V j Y X N 0 I D I w M j k s M T h 9 J n F 1 b 3 Q 7 L C Z x d W 9 0 O 1 N l Y 3 R p b 2 4 x L 0 Z p b m F s I F R l b X B s Y X R l c y 9 B d X R v U m V t b 3 Z l Z E N v b H V t b n M x L n t G b 3 J l Y 2 F z d C A y M D M w L D E 5 f S Z x d W 9 0 O y w m c X V v d D t T Z W N 0 a W 9 u M S 9 G a W 5 h b C B U Z W 1 w b G F 0 Z X M v Q X V 0 b 1 J l b W 9 2 Z W R D b 2 x 1 b W 5 z M S 5 7 V H l w Z S w y M H 0 m c X V v d D s s J n F 1 b 3 Q 7 U 2 V j d G l v b j E v R m l u Y W w g V G V t c G x h d G V z L 0 F 1 d G 9 S Z W 1 v d m V k Q 2 9 s d W 1 u c z E u e 0 N v b W 1 l b n Q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9 G a W 5 h b C B U Z W 1 w b G F 0 Z X M v Q X V 0 b 1 J l b W 9 2 Z W R D b 2 x 1 b W 5 z M S 5 7 U 2 9 1 c m N l L k 5 h b W U s M H 0 m c X V v d D s s J n F 1 b 3 Q 7 U 2 V j d G l v b j E v R m l u Y W w g V G V t c G x h d G V z L 0 F 1 d G 9 S Z W 1 v d m V k Q 2 9 s d W 1 u c z E u e 0 Z 1 b m Q g Q 2 9 k Z S w x f S Z x d W 9 0 O y w m c X V v d D t T Z W N 0 a W 9 u M S 9 G a W 5 h b C B U Z W 1 w b G F 0 Z X M v Q X V 0 b 1 J l b W 9 2 Z W R D b 2 x 1 b W 5 z M S 5 7 U E N f Q n V z X 1 V u a X Q s M n 0 m c X V v d D s s J n F 1 b 3 Q 7 U 2 V j d G l v b j E v R m l u Y W w g V G V t c G x h d G V z L 0 F 1 d G 9 S Z W 1 v d m V k Q 2 9 s d W 1 u c z E u e 0 R l c G F y d G 1 l b n Q s M 3 0 m c X V v d D s s J n F 1 b 3 Q 7 U 2 V j d G l v b j E v R m l u Y W w g V G V t c G x h d G V z L 0 F 1 d G 9 S Z W 1 v d m V k Q 2 9 s d W 1 u c z E u e 0 J T T C B D b 2 R l L D R 9 J n F 1 b 3 Q 7 L C Z x d W 9 0 O 1 N l Y 3 R p b 2 4 x L 0 Z p b m F s I F R l b X B s Y X R l c y 9 B d X R v U m V t b 3 Z l Z E N v b H V t b n M x L n t C d W R n Z X Q g U H J v Z 3 J h b S w 1 f S Z x d W 9 0 O y w m c X V v d D t T Z W N 0 a W 9 u M S 9 G a W 5 h b C B U Z W 1 w b G F 0 Z X M v Q X V 0 b 1 J l b W 9 2 Z W R D b 2 x 1 b W 5 z M S 5 7 Q n V k Z 2 V 0 I F B y b 2 d y Y W 0 g Q 2 9 k Z S w 2 f S Z x d W 9 0 O y w m c X V v d D t T Z W N 0 a W 9 u M S 9 G a W 5 h b C B U Z W 1 w b G F 0 Z X M v Q X V 0 b 1 J l b W 9 2 Z W R D b 2 x 1 b W 5 z M S 5 7 Q W N j b 3 V u d C w 3 f S Z x d W 9 0 O y w m c X V v d D t T Z W N 0 a W 9 u M S 9 G a W 5 h b C B U Z W 1 w b G F 0 Z X M v Q X V 0 b 1 J l b W 9 2 Z W R D b 2 x 1 b W 5 z M S 5 7 Q W N j b 3 V u d C B D b 2 R l L D h 9 J n F 1 b 3 Q 7 L C Z x d W 9 0 O 1 N l Y 3 R p b 2 4 x L 0 Z p b m F s I F R l b X B s Y X R l c y 9 B d X R v U m V t b 3 Z l Z E N v b H V t b n M x L n t E Z X R h a W w g U H J v a m V j d C B D b 2 R l L D l 9 J n F 1 b 3 Q 7 L C Z x d W 9 0 O 1 N l Y 3 R p b 2 4 x L 0 Z p b m F s I F R l b X B s Y X R l c y 9 B d X R v U m V t b 3 Z l Z E N v b H V t b n M x L n t G d W 5 k a W 5 n I F N v d X J j Z S B D b 2 R l L D E w f S Z x d W 9 0 O y w m c X V v d D t T Z W N 0 a W 9 u M S 9 G a W 5 h b C B U Z W 1 w b G F 0 Z X M v Q X V 0 b 1 J l b W 9 2 Z W R D b 2 x 1 b W 5 z M S 5 7 Q W N 0 d W F s c y A y M D I 0 L D E x f S Z x d W 9 0 O y w m c X V v d D t T Z W N 0 a W 9 u M S 9 G a W 5 h b C B U Z W 1 w b G F 0 Z X M v Q X V 0 b 1 J l b W 9 2 Z W R D b 2 x 1 b W 5 z M S 5 7 Q W R v c H R l Z C A y M D I 1 L D E y f S Z x d W 9 0 O y w m c X V v d D t T Z W N 0 a W 9 u M S 9 G a W 5 h b C B U Z W 1 w b G F 0 Z X M v Q X V 0 b 1 J l b W 9 2 Z W R D b 2 x 1 b W 5 z M S 5 7 R W 5 k b 3 J z Z W Q g M j A y N i w x M 3 0 m c X V v d D s s J n F 1 b 3 Q 7 U 2 V j d G l v b j E v R m l u Y W w g V G V t c G x h d G V z L 0 F 1 d G 9 S Z W 1 v d m V k Q 2 9 s d W 1 u c z E u e 1 J l d m l z Z W Q g M j A y N S w x N H 0 m c X V v d D s s J n F 1 b 3 Q 7 U 2 V j d G l v b j E v R m l u Y W w g V G V t c G x h d G V z L 0 F 1 d G 9 S Z W 1 v d m V k Q 2 9 s d W 1 u c z E u e 1 J l d m l z Z W Q g M j A y N i w x N X 0 m c X V v d D s s J n F 1 b 3 Q 7 U 2 V j d G l v b j E v R m l u Y W w g V G V t c G x h d G V z L 0 F 1 d G 9 S Z W 1 v d m V k Q 2 9 s d W 1 u c z E u e 0 Z v c m V j Y X N 0 I D I w M j c s M T Z 9 J n F 1 b 3 Q 7 L C Z x d W 9 0 O 1 N l Y 3 R p b 2 4 x L 0 Z p b m F s I F R l b X B s Y X R l c y 9 B d X R v U m V t b 3 Z l Z E N v b H V t b n M x L n t G b 3 J l Y 2 F z d C A y M D I 4 L D E 3 f S Z x d W 9 0 O y w m c X V v d D t T Z W N 0 a W 9 u M S 9 G a W 5 h b C B U Z W 1 w b G F 0 Z X M v Q X V 0 b 1 J l b W 9 2 Z W R D b 2 x 1 b W 5 z M S 5 7 R m 9 y Z W N h c 3 Q g M j A y O S w x O H 0 m c X V v d D s s J n F 1 b 3 Q 7 U 2 V j d G l v b j E v R m l u Y W w g V G V t c G x h d G V z L 0 F 1 d G 9 S Z W 1 v d m V k Q 2 9 s d W 1 u c z E u e 0 Z v c m V j Y X N 0 I D I w M z A s M T l 9 J n F 1 b 3 Q 7 L C Z x d W 9 0 O 1 N l Y 3 R p b 2 4 x L 0 Z p b m F s I F R l b X B s Y X R l c y 9 B d X R v U m V t b 3 Z l Z E N v b H V t b n M x L n t U e X B l L D I w f S Z x d W 9 0 O y w m c X V v d D t T Z W N 0 a W 9 u M S 9 G a W 5 h b C B U Z W 1 w b G F 0 Z X M v Q X V 0 b 1 J l b W 9 2 Z W R D b 2 x 1 b W 5 z M S 5 7 Q 2 9 t b W V u d C w y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p b m F s J T I w V G V t c G x h d G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L 0 Z p b H R l c m V k J T I w S G l k Z G V u J T I w R m l s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v S W 5 2 b 2 t l J T I w Q 3 V z d G 9 t J T I w R n V u Y 3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v U m V t b 3 Z l Z C U y M E 9 0 a G V y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9 S Z W 1 v d m V k J T I w R X J y b 3 J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L 0 V 4 c G F u Z G V k J T I w V G F i b G U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0 l M j B G a W x l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J R C I g V m F s d W U 9 I n M x N T g y M j U 5 N C 1 l Z D I w L T Q y M z U t Y T U z Y y 0 y M z Z i N W Q y N D M x N G U i I C 8 + P E V u d H J 5 I F R 5 c G U 9 I l F 1 Z X J 5 R 3 J v d X B J R C I g V m F s d W U 9 I n M 5 M T c z N G R m Y y 1 m N z U 5 L T R h Z W E t O T I z N C 0 y Y m I 3 O T V k M G Y x Z j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T G F z d F V w Z G F 0 Z W Q i I F Z h b H V l P S J k M j A y N S 0 x M C 0 w N 1 Q x N T o 0 O T o x N y 4 z N j M 0 N j M 0 W i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Y W Q 5 Y z Y x M y 1 m O T I 4 L T R l Y T c t O D h j Z S 1 m Y m I z Z T B l Z m J i Y W I i I C 8 + P E V u d H J 5 I F R 5 c G U 9 I k x v Y W R l Z F R v Q W 5 h b H l z a X N T Z X J 2 a W N l c y I g V m F s d W U 9 I m w w I i A v P j x F b n R y e S B U e X B l P S J M b 2 F k V G 9 S Z X B v c n R E a X N h Y m x l Z C I g V m F s d W U 9 I m w x I i A v P j x F b n R y e S B U e X B l P S J R d W V y e U d y b 3 V w S U Q i I F Z h b H V l P S J z O T E 3 M z R k Z m M t Z j c 1 O S 0 0 Y W V h L T k y M z Q t M m J i N z k 1 Z D B m M W Y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R m l s b E x h c 3 R V c G R h d G V k I i B W Y W x 1 Z T 0 i Z D I w M j U t M T A t M D d U M T U 6 N D k 6 M T c u M z c 1 N T c 1 N F o i I C 8 + P C 9 T d G F i b G V F b n R y a W V z P j w v S X R l b T 4 8 S X R l b T 4 8 S X R l b U x v Y 2 F 0 a W 9 u P j x J d G V t V H l w Z T 5 G b 3 J t d W x h P C 9 J d G V t V H l w Z T 4 8 S X R l b V B h d G g + U 2 V j d G l v b j E v U 2 F t c G x l J T I w R m l s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1 w b G U l M j B G a W x l L 0 5 h d m l n Y X R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M D A 0 M D E x Z i 0 3 M D l h L T R j O T c t O D c 1 M S 1 i Y 2 Q z O G U 4 N G I y Z G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F N 0 Y X R 1 c y I g V m F s d W U 9 I n N X Y W l 0 a W 5 n R m 9 y R X h j Z W x S Z W Z y Z X N o I i A v P j x F b n R y e S B U e X B l P S J G a W x s Q 2 9 s d W 1 u T m F t Z X M i I F Z h b H V l P S J z W y Z x d W 9 0 O 1 N v d X J j Z S 5 O Y W 1 l J n F 1 b 3 Q 7 L C Z x d W 9 0 O 0 Z 1 b m Q g Q 2 9 k Z S Z x d W 9 0 O y w m c X V v d D t Q Q 1 9 C d X N f V W 5 p d C Z x d W 9 0 O y w m c X V v d D t E Z X B h c n R t Z W 5 0 J n F 1 b 3 Q 7 L C Z x d W 9 0 O 0 J T T C B D b 2 R l J n F 1 b 3 Q 7 L C Z x d W 9 0 O 0 J 1 Z G d l d C B Q c m 9 n c m F t J n F 1 b 3 Q 7 L C Z x d W 9 0 O 0 J 1 Z G d l d C B Q c m 9 n c m F t I E N v Z G U m c X V v d D s s J n F 1 b 3 Q 7 Q W N j b 3 V u d C Z x d W 9 0 O y w m c X V v d D t B Y 2 N v d W 5 0 I E N v Z G U m c X V v d D s s J n F 1 b 3 Q 7 R G V 0 Y W l s I F B y b 2 p l Y 3 Q g Q 2 9 k Z S Z x d W 9 0 O y w m c X V v d D t G d W 5 k a W 5 n I F N v d X J j Z S B D b 2 R l J n F 1 b 3 Q 7 L C Z x d W 9 0 O 0 F j d H V h b H M g M j A y N C Z x d W 9 0 O y w m c X V v d D t B Z G 9 w d G V k I D I w M j U m c X V v d D s s J n F 1 b 3 Q 7 R W 5 k b 3 J z Z W Q g M j A y N i Z x d W 9 0 O y w m c X V v d D t S Z X Z p c 2 V k I D I w M j U m c X V v d D s s J n F 1 b 3 Q 7 U m V 2 a X N l Z C A y M D I 2 J n F 1 b 3 Q 7 L C Z x d W 9 0 O 0 Z v c m V j Y X N 0 I D I w M j c m c X V v d D s s J n F 1 b 3 Q 7 R m 9 y Z W N h c 3 Q g M j A y O C Z x d W 9 0 O y w m c X V v d D t G b 3 J l Y 2 F z d C A y M D I 5 J n F 1 b 3 Q 7 L C Z x d W 9 0 O 0 Z v c m V j Y X N 0 I D I w M z A m c X V v d D s s J n F 1 b 3 Q 7 V H l w Z S Z x d W 9 0 O y w m c X V v d D t D b 2 1 t Z W 5 0 J n F 1 b 3 Q 7 X S I g L z 4 8 R W 5 0 c n k g V H l w Z T 0 i R m l s b E N v b H V t b l R 5 c G V z I i B W Y W x 1 Z T 0 i c 0 J n T U d C Z 1 l H Q m d Z R E J n W U Z C U V V G Q l F V R k J R V U d B Q T 0 9 I i A v P j x F b n R y e S B U e X B l P S J G a W x s T G F z d F V w Z G F 0 Z W Q i I F Z h b H V l P S J k M j A y N S 0 w O C 0 w M V Q x M T o x N T o w M i 4 z N j k 0 O T Q w W i I g L z 4 8 R W 5 0 c n k g V H l w Z T 0 i R m l s b E V y c m 9 y Q 2 9 1 b n Q i I F Z h b H V l P S J s M C I g L z 4 8 R W 5 0 c n k g V H l w Z T 0 i R m l s b E N v d W 5 0 I i B W Y W x 1 Z T 0 i b D A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p b m F s I F R l b X B s Y X R l c y 9 B d X R v U m V t b 3 Z l Z E N v b H V t b n M x L n t T b 3 V y Y 2 U u T m F t Z S w w f S Z x d W 9 0 O y w m c X V v d D t T Z W N 0 a W 9 u M S 9 G a W 5 h b C B U Z W 1 w b G F 0 Z X M v Q X V 0 b 1 J l b W 9 2 Z W R D b 2 x 1 b W 5 z M S 5 7 R n V u Z C B D b 2 R l L D F 9 J n F 1 b 3 Q 7 L C Z x d W 9 0 O 1 N l Y 3 R p b 2 4 x L 0 Z p b m F s I F R l b X B s Y X R l c y 9 B d X R v U m V t b 3 Z l Z E N v b H V t b n M x L n t Q Q 1 9 C d X N f V W 5 p d C w y f S Z x d W 9 0 O y w m c X V v d D t T Z W N 0 a W 9 u M S 9 G a W 5 h b C B U Z W 1 w b G F 0 Z X M v Q X V 0 b 1 J l b W 9 2 Z W R D b 2 x 1 b W 5 z M S 5 7 R G V w Y X J 0 b W V u d C w z f S Z x d W 9 0 O y w m c X V v d D t T Z W N 0 a W 9 u M S 9 G a W 5 h b C B U Z W 1 w b G F 0 Z X M v Q X V 0 b 1 J l b W 9 2 Z W R D b 2 x 1 b W 5 z M S 5 7 Q l N M I E N v Z G U s N H 0 m c X V v d D s s J n F 1 b 3 Q 7 U 2 V j d G l v b j E v R m l u Y W w g V G V t c G x h d G V z L 0 F 1 d G 9 S Z W 1 v d m V k Q 2 9 s d W 1 u c z E u e 0 J 1 Z G d l d C B Q c m 9 n c m F t L D V 9 J n F 1 b 3 Q 7 L C Z x d W 9 0 O 1 N l Y 3 R p b 2 4 x L 0 Z p b m F s I F R l b X B s Y X R l c y 9 B d X R v U m V t b 3 Z l Z E N v b H V t b n M x L n t C d W R n Z X Q g U H J v Z 3 J h b S B D b 2 R l L D Z 9 J n F 1 b 3 Q 7 L C Z x d W 9 0 O 1 N l Y 3 R p b 2 4 x L 0 Z p b m F s I F R l b X B s Y X R l c y 9 B d X R v U m V t b 3 Z l Z E N v b H V t b n M x L n t B Y 2 N v d W 5 0 L D d 9 J n F 1 b 3 Q 7 L C Z x d W 9 0 O 1 N l Y 3 R p b 2 4 x L 0 Z p b m F s I F R l b X B s Y X R l c y 9 B d X R v U m V t b 3 Z l Z E N v b H V t b n M x L n t B Y 2 N v d W 5 0 I E N v Z G U s O H 0 m c X V v d D s s J n F 1 b 3 Q 7 U 2 V j d G l v b j E v R m l u Y W w g V G V t c G x h d G V z L 0 F 1 d G 9 S Z W 1 v d m V k Q 2 9 s d W 1 u c z E u e 0 R l d G F p b C B Q c m 9 q Z W N 0 I E N v Z G U s O X 0 m c X V v d D s s J n F 1 b 3 Q 7 U 2 V j d G l v b j E v R m l u Y W w g V G V t c G x h d G V z L 0 F 1 d G 9 S Z W 1 v d m V k Q 2 9 s d W 1 u c z E u e 0 Z 1 b m R p b m c g U 2 9 1 c m N l I E N v Z G U s M T B 9 J n F 1 b 3 Q 7 L C Z x d W 9 0 O 1 N l Y 3 R p b 2 4 x L 0 Z p b m F s I F R l b X B s Y X R l c y 9 B d X R v U m V t b 3 Z l Z E N v b H V t b n M x L n t B Y 3 R 1 Y W x z I D I w M j Q s M T F 9 J n F 1 b 3 Q 7 L C Z x d W 9 0 O 1 N l Y 3 R p b 2 4 x L 0 Z p b m F s I F R l b X B s Y X R l c y 9 B d X R v U m V t b 3 Z l Z E N v b H V t b n M x L n t B Z G 9 w d G V k I D I w M j U s M T J 9 J n F 1 b 3 Q 7 L C Z x d W 9 0 O 1 N l Y 3 R p b 2 4 x L 0 Z p b m F s I F R l b X B s Y X R l c y 9 B d X R v U m V t b 3 Z l Z E N v b H V t b n M x L n t F b m R v c n N l Z C A y M D I 2 L D E z f S Z x d W 9 0 O y w m c X V v d D t T Z W N 0 a W 9 u M S 9 G a W 5 h b C B U Z W 1 w b G F 0 Z X M v Q X V 0 b 1 J l b W 9 2 Z W R D b 2 x 1 b W 5 z M S 5 7 U m V 2 a X N l Z C A y M D I 1 L D E 0 f S Z x d W 9 0 O y w m c X V v d D t T Z W N 0 a W 9 u M S 9 G a W 5 h b C B U Z W 1 w b G F 0 Z X M v Q X V 0 b 1 J l b W 9 2 Z W R D b 2 x 1 b W 5 z M S 5 7 U m V 2 a X N l Z C A y M D I 2 L D E 1 f S Z x d W 9 0 O y w m c X V v d D t T Z W N 0 a W 9 u M S 9 G a W 5 h b C B U Z W 1 w b G F 0 Z X M v Q X V 0 b 1 J l b W 9 2 Z W R D b 2 x 1 b W 5 z M S 5 7 R m 9 y Z W N h c 3 Q g M j A y N y w x N n 0 m c X V v d D s s J n F 1 b 3 Q 7 U 2 V j d G l v b j E v R m l u Y W w g V G V t c G x h d G V z L 0 F 1 d G 9 S Z W 1 v d m V k Q 2 9 s d W 1 u c z E u e 0 Z v c m V j Y X N 0 I D I w M j g s M T d 9 J n F 1 b 3 Q 7 L C Z x d W 9 0 O 1 N l Y 3 R p b 2 4 x L 0 Z p b m F s I F R l b X B s Y X R l c y 9 B d X R v U m V t b 3 Z l Z E N v b H V t b n M x L n t G b 3 J l Y 2 F z d C A y M D I 5 L D E 4 f S Z x d W 9 0 O y w m c X V v d D t T Z W N 0 a W 9 u M S 9 G a W 5 h b C B U Z W 1 w b G F 0 Z X M v Q X V 0 b 1 J l b W 9 2 Z W R D b 2 x 1 b W 5 z M S 5 7 R m 9 y Z W N h c 3 Q g M j A z M C w x O X 0 m c X V v d D s s J n F 1 b 3 Q 7 U 2 V j d G l v b j E v R m l u Y W w g V G V t c G x h d G V z L 0 F 1 d G 9 S Z W 1 v d m V k Q 2 9 s d W 1 u c z E u e 1 R 5 c G U s M j B 9 J n F 1 b 3 Q 7 L C Z x d W 9 0 O 1 N l Y 3 R p b 2 4 x L 0 Z p b m F s I F R l b X B s Y X R l c y 9 B d X R v U m V t b 3 Z l Z E N v b H V t b n M x L n t D b 2 1 t Z W 5 0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R m l u Y W w g V G V t c G x h d G V z L 0 F 1 d G 9 S Z W 1 v d m V k Q 2 9 s d W 1 u c z E u e 1 N v d X J j Z S 5 O Y W 1 l L D B 9 J n F 1 b 3 Q 7 L C Z x d W 9 0 O 1 N l Y 3 R p b 2 4 x L 0 Z p b m F s I F R l b X B s Y X R l c y 9 B d X R v U m V t b 3 Z l Z E N v b H V t b n M x L n t G d W 5 k I E N v Z G U s M X 0 m c X V v d D s s J n F 1 b 3 Q 7 U 2 V j d G l v b j E v R m l u Y W w g V G V t c G x h d G V z L 0 F 1 d G 9 S Z W 1 v d m V k Q 2 9 s d W 1 u c z E u e 1 B D X 0 J 1 c 1 9 V b m l 0 L D J 9 J n F 1 b 3 Q 7 L C Z x d W 9 0 O 1 N l Y 3 R p b 2 4 x L 0 Z p b m F s I F R l b X B s Y X R l c y 9 B d X R v U m V t b 3 Z l Z E N v b H V t b n M x L n t E Z X B h c n R t Z W 5 0 L D N 9 J n F 1 b 3 Q 7 L C Z x d W 9 0 O 1 N l Y 3 R p b 2 4 x L 0 Z p b m F s I F R l b X B s Y X R l c y 9 B d X R v U m V t b 3 Z l Z E N v b H V t b n M x L n t C U 0 w g Q 2 9 k Z S w 0 f S Z x d W 9 0 O y w m c X V v d D t T Z W N 0 a W 9 u M S 9 G a W 5 h b C B U Z W 1 w b G F 0 Z X M v Q X V 0 b 1 J l b W 9 2 Z W R D b 2 x 1 b W 5 z M S 5 7 Q n V k Z 2 V 0 I F B y b 2 d y Y W 0 s N X 0 m c X V v d D s s J n F 1 b 3 Q 7 U 2 V j d G l v b j E v R m l u Y W w g V G V t c G x h d G V z L 0 F 1 d G 9 S Z W 1 v d m V k Q 2 9 s d W 1 u c z E u e 0 J 1 Z G d l d C B Q c m 9 n c m F t I E N v Z G U s N n 0 m c X V v d D s s J n F 1 b 3 Q 7 U 2 V j d G l v b j E v R m l u Y W w g V G V t c G x h d G V z L 0 F 1 d G 9 S Z W 1 v d m V k Q 2 9 s d W 1 u c z E u e 0 F j Y 2 9 1 b n Q s N 3 0 m c X V v d D s s J n F 1 b 3 Q 7 U 2 V j d G l v b j E v R m l u Y W w g V G V t c G x h d G V z L 0 F 1 d G 9 S Z W 1 v d m V k Q 2 9 s d W 1 u c z E u e 0 F j Y 2 9 1 b n Q g Q 2 9 k Z S w 4 f S Z x d W 9 0 O y w m c X V v d D t T Z W N 0 a W 9 u M S 9 G a W 5 h b C B U Z W 1 w b G F 0 Z X M v Q X V 0 b 1 J l b W 9 2 Z W R D b 2 x 1 b W 5 z M S 5 7 R G V 0 Y W l s I F B y b 2 p l Y 3 Q g Q 2 9 k Z S w 5 f S Z x d W 9 0 O y w m c X V v d D t T Z W N 0 a W 9 u M S 9 G a W 5 h b C B U Z W 1 w b G F 0 Z X M v Q X V 0 b 1 J l b W 9 2 Z W R D b 2 x 1 b W 5 z M S 5 7 R n V u Z G l u Z y B T b 3 V y Y 2 U g Q 2 9 k Z S w x M H 0 m c X V v d D s s J n F 1 b 3 Q 7 U 2 V j d G l v b j E v R m l u Y W w g V G V t c G x h d G V z L 0 F 1 d G 9 S Z W 1 v d m V k Q 2 9 s d W 1 u c z E u e 0 F j d H V h b H M g M j A y N C w x M X 0 m c X V v d D s s J n F 1 b 3 Q 7 U 2 V j d G l v b j E v R m l u Y W w g V G V t c G x h d G V z L 0 F 1 d G 9 S Z W 1 v d m V k Q 2 9 s d W 1 u c z E u e 0 F k b 3 B 0 Z W Q g M j A y N S w x M n 0 m c X V v d D s s J n F 1 b 3 Q 7 U 2 V j d G l v b j E v R m l u Y W w g V G V t c G x h d G V z L 0 F 1 d G 9 S Z W 1 v d m V k Q 2 9 s d W 1 u c z E u e 0 V u Z G 9 y c 2 V k I D I w M j Y s M T N 9 J n F 1 b 3 Q 7 L C Z x d W 9 0 O 1 N l Y 3 R p b 2 4 x L 0 Z p b m F s I F R l b X B s Y X R l c y 9 B d X R v U m V t b 3 Z l Z E N v b H V t b n M x L n t S Z X Z p c 2 V k I D I w M j U s M T R 9 J n F 1 b 3 Q 7 L C Z x d W 9 0 O 1 N l Y 3 R p b 2 4 x L 0 Z p b m F s I F R l b X B s Y X R l c y 9 B d X R v U m V t b 3 Z l Z E N v b H V t b n M x L n t S Z X Z p c 2 V k I D I w M j Y s M T V 9 J n F 1 b 3 Q 7 L C Z x d W 9 0 O 1 N l Y 3 R p b 2 4 x L 0 Z p b m F s I F R l b X B s Y X R l c y 9 B d X R v U m V t b 3 Z l Z E N v b H V t b n M x L n t G b 3 J l Y 2 F z d C A y M D I 3 L D E 2 f S Z x d W 9 0 O y w m c X V v d D t T Z W N 0 a W 9 u M S 9 G a W 5 h b C B U Z W 1 w b G F 0 Z X M v Q X V 0 b 1 J l b W 9 2 Z W R D b 2 x 1 b W 5 z M S 5 7 R m 9 y Z W N h c 3 Q g M j A y O C w x N 3 0 m c X V v d D s s J n F 1 b 3 Q 7 U 2 V j d G l v b j E v R m l u Y W w g V G V t c G x h d G V z L 0 F 1 d G 9 S Z W 1 v d m V k Q 2 9 s d W 1 u c z E u e 0 Z v c m V j Y X N 0 I D I w M j k s M T h 9 J n F 1 b 3 Q 7 L C Z x d W 9 0 O 1 N l Y 3 R p b 2 4 x L 0 Z p b m F s I F R l b X B s Y X R l c y 9 B d X R v U m V t b 3 Z l Z E N v b H V t b n M x L n t G b 3 J l Y 2 F z d C A y M D M w L D E 5 f S Z x d W 9 0 O y w m c X V v d D t T Z W N 0 a W 9 u M S 9 G a W 5 h b C B U Z W 1 w b G F 0 Z X M v Q X V 0 b 1 J l b W 9 2 Z W R D b 2 x 1 b W 5 z M S 5 7 V H l w Z S w y M H 0 m c X V v d D s s J n F 1 b 3 Q 7 U 2 V j d G l v b j E v R m l u Y W w g V G V t c G x h d G V z L 0 F 1 d G 9 S Z W 1 v d m V k Q 2 9 s d W 1 u c z E u e 0 N v b W 1 l b n Q s M j F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R W 5 0 c n k g V H l w Z T 0 i Q n V m Z m V y T m V 4 d F J l Z n J l c 2 g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G a W 5 h b C U y M F R l b X B s Y X R l c y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y K S 9 G a W x 0 Z X J l Z C U y M E h p Z G R l b i U y M E Z p b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I p L 0 l u d m 9 r Z S U y M E N 1 c 3 R v b S U y M E Z 1 b m N 0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I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I p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i k v U m V t b 3 Z l Z C U y M E V y c m 9 y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y K S 9 F e H B h b m R l Z C U y M F R h Y m x l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Y m R i M j Y x O C 0 0 M z U y L T R m N G E t O T h k M S 1 i M T A y Z D d k M z E x O D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E i I C 8 + P E V u d H J 5 I F R 5 c G U 9 I k Z p b G x T d G F 0 d X M i I F Z h b H V l P S J z V 2 F p d G l u Z 0 Z v c k V 4 Y 2 V s U m V m c m V z a C I g L z 4 8 R W 5 0 c n k g V H l w Z T 0 i R m l s b E N v b H V t b k 5 h b W V z I i B W Y W x 1 Z T 0 i c 1 s m c X V v d D t T b 3 V y Y 2 U u T m F t Z S Z x d W 9 0 O y w m c X V v d D t G d W 5 k I E N v Z G U m c X V v d D s s J n F 1 b 3 Q 7 U E N f Q n V z X 1 V u a X Q m c X V v d D s s J n F 1 b 3 Q 7 R G V w Y X J 0 b W V u d C Z x d W 9 0 O y w m c X V v d D t C U 0 w g Q 2 9 k Z S Z x d W 9 0 O y w m c X V v d D t C d W R n Z X Q g U H J v Z 3 J h b S Z x d W 9 0 O y w m c X V v d D t C d W R n Z X Q g U H J v Z 3 J h b S B D b 2 R l J n F 1 b 3 Q 7 L C Z x d W 9 0 O 0 F j Y 2 9 1 b n Q m c X V v d D s s J n F 1 b 3 Q 7 Q W N j b 3 V u d C B D b 2 R l J n F 1 b 3 Q 7 L C Z x d W 9 0 O 0 R l d G F p b C B Q c m 9 q Z W N 0 I E N v Z G U m c X V v d D s s J n F 1 b 3 Q 7 R n V u Z G l u Z y B T b 3 V y Y 2 U g Q 2 9 k Z S Z x d W 9 0 O y w m c X V v d D t B Y 3 R 1 Y W x z I D I w M j Q m c X V v d D s s J n F 1 b 3 Q 7 Q W R v c H R l Z C A y M D I 1 J n F 1 b 3 Q 7 L C Z x d W 9 0 O 0 V u Z G 9 y c 2 V k I D I w M j Y m c X V v d D s s J n F 1 b 3 Q 7 U m V 2 a X N l Z C A y M D I 1 J n F 1 b 3 Q 7 L C Z x d W 9 0 O 1 J l d m l z Z W Q g M j A y N i Z x d W 9 0 O y w m c X V v d D t G b 3 J l Y 2 F z d C A y M D I 3 J n F 1 b 3 Q 7 L C Z x d W 9 0 O 0 Z v c m V j Y X N 0 I D I w M j g m c X V v d D s s J n F 1 b 3 Q 7 R m 9 y Z W N h c 3 Q g M j A y O S Z x d W 9 0 O y w m c X V v d D t G b 3 J l Y 2 F z d C A y M D M w J n F 1 b 3 Q 7 L C Z x d W 9 0 O 1 R 5 c G U m c X V v d D s s J n F 1 b 3 Q 7 Q 2 9 t b W V u d C Z x d W 9 0 O 1 0 i I C 8 + P E V u d H J 5 I F R 5 c G U 9 I k Z p b G x D b 2 x 1 b W 5 U e X B l c y I g V m F s d W U 9 I n N C Z 0 1 H Q m d Z R 0 J n W U R C Z 1 l G Q l F V R k J R V U Z C U V V H Q U E 9 P S I g L z 4 8 R W 5 0 c n k g V H l w Z T 0 i R m l s b E x h c 3 R V c G R h d G V k I i B W Y W x 1 Z T 0 i Z D I w M j U t M D g t M D F U M T E 6 M T U 6 M D I u M z Y 5 N D k 0 M F o i I C 8 + P E V u d H J 5 I F R 5 c G U 9 I k Z p b G x F c n J v c k N v d W 5 0 I i B W Y W x 1 Z T 0 i b D A i I C 8 + P E V u d H J 5 I F R 5 c G U 9 I k Z p b G x D b 3 V u d C I g V m F s d W U 9 I m w w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I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a W 5 h b C B U Z W 1 w b G F 0 Z X M v Q X V 0 b 1 J l b W 9 2 Z W R D b 2 x 1 b W 5 z M S 5 7 U 2 9 1 c m N l L k 5 h b W U s M H 0 m c X V v d D s s J n F 1 b 3 Q 7 U 2 V j d G l v b j E v R m l u Y W w g V G V t c G x h d G V z L 0 F 1 d G 9 S Z W 1 v d m V k Q 2 9 s d W 1 u c z E u e 0 Z 1 b m Q g Q 2 9 k Z S w x f S Z x d W 9 0 O y w m c X V v d D t T Z W N 0 a W 9 u M S 9 G a W 5 h b C B U Z W 1 w b G F 0 Z X M v Q X V 0 b 1 J l b W 9 2 Z W R D b 2 x 1 b W 5 z M S 5 7 U E N f Q n V z X 1 V u a X Q s M n 0 m c X V v d D s s J n F 1 b 3 Q 7 U 2 V j d G l v b j E v R m l u Y W w g V G V t c G x h d G V z L 0 F 1 d G 9 S Z W 1 v d m V k Q 2 9 s d W 1 u c z E u e 0 R l c G F y d G 1 l b n Q s M 3 0 m c X V v d D s s J n F 1 b 3 Q 7 U 2 V j d G l v b j E v R m l u Y W w g V G V t c G x h d G V z L 0 F 1 d G 9 S Z W 1 v d m V k Q 2 9 s d W 1 u c z E u e 0 J T T C B D b 2 R l L D R 9 J n F 1 b 3 Q 7 L C Z x d W 9 0 O 1 N l Y 3 R p b 2 4 x L 0 Z p b m F s I F R l b X B s Y X R l c y 9 B d X R v U m V t b 3 Z l Z E N v b H V t b n M x L n t C d W R n Z X Q g U H J v Z 3 J h b S w 1 f S Z x d W 9 0 O y w m c X V v d D t T Z W N 0 a W 9 u M S 9 G a W 5 h b C B U Z W 1 w b G F 0 Z X M v Q X V 0 b 1 J l b W 9 2 Z W R D b 2 x 1 b W 5 z M S 5 7 Q n V k Z 2 V 0 I F B y b 2 d y Y W 0 g Q 2 9 k Z S w 2 f S Z x d W 9 0 O y w m c X V v d D t T Z W N 0 a W 9 u M S 9 G a W 5 h b C B U Z W 1 w b G F 0 Z X M v Q X V 0 b 1 J l b W 9 2 Z W R D b 2 x 1 b W 5 z M S 5 7 Q W N j b 3 V u d C w 3 f S Z x d W 9 0 O y w m c X V v d D t T Z W N 0 a W 9 u M S 9 G a W 5 h b C B U Z W 1 w b G F 0 Z X M v Q X V 0 b 1 J l b W 9 2 Z W R D b 2 x 1 b W 5 z M S 5 7 Q W N j b 3 V u d C B D b 2 R l L D h 9 J n F 1 b 3 Q 7 L C Z x d W 9 0 O 1 N l Y 3 R p b 2 4 x L 0 Z p b m F s I F R l b X B s Y X R l c y 9 B d X R v U m V t b 3 Z l Z E N v b H V t b n M x L n t E Z X R h a W w g U H J v a m V j d C B D b 2 R l L D l 9 J n F 1 b 3 Q 7 L C Z x d W 9 0 O 1 N l Y 3 R p b 2 4 x L 0 Z p b m F s I F R l b X B s Y X R l c y 9 B d X R v U m V t b 3 Z l Z E N v b H V t b n M x L n t G d W 5 k a W 5 n I F N v d X J j Z S B D b 2 R l L D E w f S Z x d W 9 0 O y w m c X V v d D t T Z W N 0 a W 9 u M S 9 G a W 5 h b C B U Z W 1 w b G F 0 Z X M v Q X V 0 b 1 J l b W 9 2 Z W R D b 2 x 1 b W 5 z M S 5 7 Q W N 0 d W F s c y A y M D I 0 L D E x f S Z x d W 9 0 O y w m c X V v d D t T Z W N 0 a W 9 u M S 9 G a W 5 h b C B U Z W 1 w b G F 0 Z X M v Q X V 0 b 1 J l b W 9 2 Z W R D b 2 x 1 b W 5 z M S 5 7 Q W R v c H R l Z C A y M D I 1 L D E y f S Z x d W 9 0 O y w m c X V v d D t T Z W N 0 a W 9 u M S 9 G a W 5 h b C B U Z W 1 w b G F 0 Z X M v Q X V 0 b 1 J l b W 9 2 Z W R D b 2 x 1 b W 5 z M S 5 7 R W 5 k b 3 J z Z W Q g M j A y N i w x M 3 0 m c X V v d D s s J n F 1 b 3 Q 7 U 2 V j d G l v b j E v R m l u Y W w g V G V t c G x h d G V z L 0 F 1 d G 9 S Z W 1 v d m V k Q 2 9 s d W 1 u c z E u e 1 J l d m l z Z W Q g M j A y N S w x N H 0 m c X V v d D s s J n F 1 b 3 Q 7 U 2 V j d G l v b j E v R m l u Y W w g V G V t c G x h d G V z L 0 F 1 d G 9 S Z W 1 v d m V k Q 2 9 s d W 1 u c z E u e 1 J l d m l z Z W Q g M j A y N i w x N X 0 m c X V v d D s s J n F 1 b 3 Q 7 U 2 V j d G l v b j E v R m l u Y W w g V G V t c G x h d G V z L 0 F 1 d G 9 S Z W 1 v d m V k Q 2 9 s d W 1 u c z E u e 0 Z v c m V j Y X N 0 I D I w M j c s M T Z 9 J n F 1 b 3 Q 7 L C Z x d W 9 0 O 1 N l Y 3 R p b 2 4 x L 0 Z p b m F s I F R l b X B s Y X R l c y 9 B d X R v U m V t b 3 Z l Z E N v b H V t b n M x L n t G b 3 J l Y 2 F z d C A y M D I 4 L D E 3 f S Z x d W 9 0 O y w m c X V v d D t T Z W N 0 a W 9 u M S 9 G a W 5 h b C B U Z W 1 w b G F 0 Z X M v Q X V 0 b 1 J l b W 9 2 Z W R D b 2 x 1 b W 5 z M S 5 7 R m 9 y Z W N h c 3 Q g M j A y O S w x O H 0 m c X V v d D s s J n F 1 b 3 Q 7 U 2 V j d G l v b j E v R m l u Y W w g V G V t c G x h d G V z L 0 F 1 d G 9 S Z W 1 v d m V k Q 2 9 s d W 1 u c z E u e 0 Z v c m V j Y X N 0 I D I w M z A s M T l 9 J n F 1 b 3 Q 7 L C Z x d W 9 0 O 1 N l Y 3 R p b 2 4 x L 0 Z p b m F s I F R l b X B s Y X R l c y 9 B d X R v U m V t b 3 Z l Z E N v b H V t b n M x L n t U e X B l L D I w f S Z x d W 9 0 O y w m c X V v d D t T Z W N 0 a W 9 u M S 9 G a W 5 h b C B U Z W 1 w b G F 0 Z X M v Q X V 0 b 1 J l b W 9 2 Z W R D b 2 x 1 b W 5 z M S 5 7 Q 2 9 t b W V u d C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0 Z p b m F s I F R l b X B s Y X R l c y 9 B d X R v U m V t b 3 Z l Z E N v b H V t b n M x L n t T b 3 V y Y 2 U u T m F t Z S w w f S Z x d W 9 0 O y w m c X V v d D t T Z W N 0 a W 9 u M S 9 G a W 5 h b C B U Z W 1 w b G F 0 Z X M v Q X V 0 b 1 J l b W 9 2 Z W R D b 2 x 1 b W 5 z M S 5 7 R n V u Z C B D b 2 R l L D F 9 J n F 1 b 3 Q 7 L C Z x d W 9 0 O 1 N l Y 3 R p b 2 4 x L 0 Z p b m F s I F R l b X B s Y X R l c y 9 B d X R v U m V t b 3 Z l Z E N v b H V t b n M x L n t Q Q 1 9 C d X N f V W 5 p d C w y f S Z x d W 9 0 O y w m c X V v d D t T Z W N 0 a W 9 u M S 9 G a W 5 h b C B U Z W 1 w b G F 0 Z X M v Q X V 0 b 1 J l b W 9 2 Z W R D b 2 x 1 b W 5 z M S 5 7 R G V w Y X J 0 b W V u d C w z f S Z x d W 9 0 O y w m c X V v d D t T Z W N 0 a W 9 u M S 9 G a W 5 h b C B U Z W 1 w b G F 0 Z X M v Q X V 0 b 1 J l b W 9 2 Z W R D b 2 x 1 b W 5 z M S 5 7 Q l N M I E N v Z G U s N H 0 m c X V v d D s s J n F 1 b 3 Q 7 U 2 V j d G l v b j E v R m l u Y W w g V G V t c G x h d G V z L 0 F 1 d G 9 S Z W 1 v d m V k Q 2 9 s d W 1 u c z E u e 0 J 1 Z G d l d C B Q c m 9 n c m F t L D V 9 J n F 1 b 3 Q 7 L C Z x d W 9 0 O 1 N l Y 3 R p b 2 4 x L 0 Z p b m F s I F R l b X B s Y X R l c y 9 B d X R v U m V t b 3 Z l Z E N v b H V t b n M x L n t C d W R n Z X Q g U H J v Z 3 J h b S B D b 2 R l L D Z 9 J n F 1 b 3 Q 7 L C Z x d W 9 0 O 1 N l Y 3 R p b 2 4 x L 0 Z p b m F s I F R l b X B s Y X R l c y 9 B d X R v U m V t b 3 Z l Z E N v b H V t b n M x L n t B Y 2 N v d W 5 0 L D d 9 J n F 1 b 3 Q 7 L C Z x d W 9 0 O 1 N l Y 3 R p b 2 4 x L 0 Z p b m F s I F R l b X B s Y X R l c y 9 B d X R v U m V t b 3 Z l Z E N v b H V t b n M x L n t B Y 2 N v d W 5 0 I E N v Z G U s O H 0 m c X V v d D s s J n F 1 b 3 Q 7 U 2 V j d G l v b j E v R m l u Y W w g V G V t c G x h d G V z L 0 F 1 d G 9 S Z W 1 v d m V k Q 2 9 s d W 1 u c z E u e 0 R l d G F p b C B Q c m 9 q Z W N 0 I E N v Z G U s O X 0 m c X V v d D s s J n F 1 b 3 Q 7 U 2 V j d G l v b j E v R m l u Y W w g V G V t c G x h d G V z L 0 F 1 d G 9 S Z W 1 v d m V k Q 2 9 s d W 1 u c z E u e 0 Z 1 b m R p b m c g U 2 9 1 c m N l I E N v Z G U s M T B 9 J n F 1 b 3 Q 7 L C Z x d W 9 0 O 1 N l Y 3 R p b 2 4 x L 0 Z p b m F s I F R l b X B s Y X R l c y 9 B d X R v U m V t b 3 Z l Z E N v b H V t b n M x L n t B Y 3 R 1 Y W x z I D I w M j Q s M T F 9 J n F 1 b 3 Q 7 L C Z x d W 9 0 O 1 N l Y 3 R p b 2 4 x L 0 Z p b m F s I F R l b X B s Y X R l c y 9 B d X R v U m V t b 3 Z l Z E N v b H V t b n M x L n t B Z G 9 w d G V k I D I w M j U s M T J 9 J n F 1 b 3 Q 7 L C Z x d W 9 0 O 1 N l Y 3 R p b 2 4 x L 0 Z p b m F s I F R l b X B s Y X R l c y 9 B d X R v U m V t b 3 Z l Z E N v b H V t b n M x L n t F b m R v c n N l Z C A y M D I 2 L D E z f S Z x d W 9 0 O y w m c X V v d D t T Z W N 0 a W 9 u M S 9 G a W 5 h b C B U Z W 1 w b G F 0 Z X M v Q X V 0 b 1 J l b W 9 2 Z W R D b 2 x 1 b W 5 z M S 5 7 U m V 2 a X N l Z C A y M D I 1 L D E 0 f S Z x d W 9 0 O y w m c X V v d D t T Z W N 0 a W 9 u M S 9 G a W 5 h b C B U Z W 1 w b G F 0 Z X M v Q X V 0 b 1 J l b W 9 2 Z W R D b 2 x 1 b W 5 z M S 5 7 U m V 2 a X N l Z C A y M D I 2 L D E 1 f S Z x d W 9 0 O y w m c X V v d D t T Z W N 0 a W 9 u M S 9 G a W 5 h b C B U Z W 1 w b G F 0 Z X M v Q X V 0 b 1 J l b W 9 2 Z W R D b 2 x 1 b W 5 z M S 5 7 R m 9 y Z W N h c 3 Q g M j A y N y w x N n 0 m c X V v d D s s J n F 1 b 3 Q 7 U 2 V j d G l v b j E v R m l u Y W w g V G V t c G x h d G V z L 0 F 1 d G 9 S Z W 1 v d m V k Q 2 9 s d W 1 u c z E u e 0 Z v c m V j Y X N 0 I D I w M j g s M T d 9 J n F 1 b 3 Q 7 L C Z x d W 9 0 O 1 N l Y 3 R p b 2 4 x L 0 Z p b m F s I F R l b X B s Y X R l c y 9 B d X R v U m V t b 3 Z l Z E N v b H V t b n M x L n t G b 3 J l Y 2 F z d C A y M D I 5 L D E 4 f S Z x d W 9 0 O y w m c X V v d D t T Z W N 0 a W 9 u M S 9 G a W 5 h b C B U Z W 1 w b G F 0 Z X M v Q X V 0 b 1 J l b W 9 2 Z W R D b 2 x 1 b W 5 z M S 5 7 R m 9 y Z W N h c 3 Q g M j A z M C w x O X 0 m c X V v d D s s J n F 1 b 3 Q 7 U 2 V j d G l v b j E v R m l u Y W w g V G V t c G x h d G V z L 0 F 1 d G 9 S Z W 1 v d m V k Q 2 9 s d W 1 u c z E u e 1 R 5 c G U s M j B 9 J n F 1 b 3 Q 7 L C Z x d W 9 0 O 1 N l Y 3 R p b 2 4 x L 0 Z p b m F s I F R l b X B s Y X R l c y 9 B d X R v U m V t b 3 Z l Z E N v b H V t b n M x L n t D b 2 1 t Z W 5 0 L D I x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m l u Y W w l M j B U Z W 1 w b G F 0 Z X M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y k v R m l s d G V y Z W Q l M j B I a W R k Z W 4 l M j B G a W x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z K S 9 J b n Z v a 2 U l M j B D d X N 0 b 2 0 l M j B G d W 5 j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z K S 9 S Z W 1 v d m V k J T I w T 3 R o Z X I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p b m F s J T I w V G V t c G x h d G V z J T I w K D M p L 1 J l b W 9 2 Z W Q l M j B F c n J v c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u Y W w l M j B U Z W 1 w b G F 0 Z X M l M j A o M y k v R X h w Y W 5 k Z W Q l M j B U Y W J s Z S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5 h b C U y M F R l b X B s Y X R l c y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J A p o q K D 4 v T o a 3 s / w Q 7 C J x A A A A A A I A A A A A A B B m A A A A A Q A A I A A A A P s L B Y w l X B u U Y n v + G o V x i j e U i e 7 Q T w p P X z O h N u X s 3 v b 7 A A A A A A 6 A A A A A A g A A I A A A A M C X F s f 5 y Z t R V b f Q e 4 r 5 U O A V 2 u z 6 S 0 X 2 j T l a P f O R M f q U U A A A A M F l N 7 B f y E 2 5 G c Z p x t B V s z p p + e 1 W i 7 d T X 4 X x 4 f 9 n g 5 k V e 5 / B z 0 2 e h / B 4 K l T r 5 c O 3 / 3 2 1 m c Q I c / h G l g n u V / 8 m l 8 Q 1 M B + 4 m B A i e o Z w 3 o G d s v / K Q A A A A B A j j B 5 z S x i c k n k N t x P + s 5 i Y k U E 3 9 z w Z m S O y o n Y N U F f 4 A d F d q n Q O m J v I B s B 9 L e K M o u 3 D u H q M E Q U 8 g K C N E Y f l b 1 Y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c2a25c-25db-4634-b347-87ab0af10b27" xsi:nil="true"/>
    <lcf76f155ced4ddcb4097134ff3c332f xmlns="0a08fdaf-d774-4cc9-b639-9e1e957bc8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0DBD77-2E3C-4410-B184-73AB39B871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8fdaf-d774-4cc9-b639-9e1e957bc804"/>
    <ds:schemaRef ds:uri="94ed1545-7f13-476b-ad78-7bcc515d7216"/>
    <ds:schemaRef ds:uri="97c2a25c-25db-4634-b347-87ab0af1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1A1F1A-2C47-47A3-A2F8-8B5790FB00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2F2526-B69F-41FD-9ED1-FAC563D64263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89FBC6A-75F5-4BA3-A599-7C7E402C778A}">
  <ds:schemaRefs>
    <ds:schemaRef ds:uri="0a08fdaf-d774-4cc9-b639-9e1e957bc804"/>
    <ds:schemaRef ds:uri="http://www.w3.org/XML/1998/namespace"/>
    <ds:schemaRef ds:uri="94ed1545-7f13-476b-ad78-7bcc515d7216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7c2a25c-25db-4634-b347-87ab0af10b27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8e61e45-6beb-4009-8f99-359d8b54f41b}" enabled="0" method="" siteId="{78e61e45-6beb-4009-8f99-359d8b54f41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Scenario Comparison</vt:lpstr>
      <vt:lpstr>Summary 2025-10 baseline</vt:lpstr>
      <vt:lpstr>Summary 2025-10 pessimistic</vt:lpstr>
      <vt:lpstr>Summary 2025-10 optimistic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Zhang, Alexandria</dc:creator>
  <cp:keywords/>
  <dc:description/>
  <cp:lastModifiedBy>Duras, Jan</cp:lastModifiedBy>
  <cp:revision/>
  <dcterms:created xsi:type="dcterms:W3CDTF">2025-10-07T15:49:16Z</dcterms:created>
  <dcterms:modified xsi:type="dcterms:W3CDTF">2025-10-23T00:06:32Z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0x0101000D7915D39685D145971ABC73DD5DE3C1</vt:lpwstr>
  </property>
</Properties>
</file>